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60" windowWidth="25560" windowHeight="14100" tabRatio="779" activeTab="2"/>
  </bookViews>
  <sheets>
    <sheet name="FV" sheetId="1" r:id="rId1"/>
    <sheet name="PV" sheetId="2" r:id="rId2"/>
    <sheet name="FVA" sheetId="3" r:id="rId3"/>
    <sheet name="PVA" sheetId="4" r:id="rId4"/>
    <sheet name="LoanAmortization" sheetId="5" r:id="rId5"/>
    <sheet name="Loan_Consolidation" sheetId="6" r:id="rId6"/>
    <sheet name="FVA-Uneven" sheetId="7" r:id="rId7"/>
    <sheet name="PVA-Uneven" sheetId="8" r:id="rId8"/>
    <sheet name="ContinuousCompounding" sheetId="9" r:id="rId9"/>
    <sheet name="EAR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<sst xmlns="http://schemas.openxmlformats.org/spreadsheetml/2006/main" count="157" uniqueCount="82">
  <si>
    <t>Periodic Interest</t>
  </si>
  <si>
    <t>Number of Periods</t>
  </si>
  <si>
    <t>Time Value of Money- Effective Annual Rate</t>
  </si>
  <si>
    <t>Interest Rate</t>
  </si>
  <si>
    <t>Cash flows</t>
  </si>
  <si>
    <t>Time Value of Money- Loan Amortization</t>
  </si>
  <si>
    <t>Time Value of Money- FV of Uneven Annuity</t>
  </si>
  <si>
    <t>Process Area:</t>
  </si>
  <si>
    <t>Dr. Mohammed R. Ahmed</t>
  </si>
  <si>
    <t>Present Value (calculated value is negative)</t>
  </si>
  <si>
    <t>Annuity Amount (enter a negative value)</t>
  </si>
  <si>
    <t>Time Value of Money- Future Value of Annuity</t>
  </si>
  <si>
    <t>Time Value of Money- Present Value of Annuity</t>
  </si>
  <si>
    <t>Present Value of Uneven  Annuity</t>
  </si>
  <si>
    <t>Time Value of Money- PV of Uneven Annuity</t>
  </si>
  <si>
    <t>Month</t>
  </si>
  <si>
    <t>Payments</t>
  </si>
  <si>
    <t>Interest</t>
  </si>
  <si>
    <t>Principal</t>
  </si>
  <si>
    <t>Balance</t>
  </si>
  <si>
    <t>Input Area:</t>
  </si>
  <si>
    <t>Time Value of Money- Future Value</t>
  </si>
  <si>
    <t>Output Area:</t>
  </si>
  <si>
    <t>Future Value of Annuity Due</t>
  </si>
  <si>
    <t>Number of Years</t>
  </si>
  <si>
    <t>Number of Compounding Period Per Year</t>
  </si>
  <si>
    <t>Effective Annual Rate</t>
  </si>
  <si>
    <t>Process Area:</t>
  </si>
  <si>
    <t>Number of Compounding Periods</t>
  </si>
  <si>
    <t xml:space="preserve">  </t>
  </si>
  <si>
    <t>Compounding Interest rate</t>
  </si>
  <si>
    <t>Number of Discounting Period Per Year</t>
  </si>
  <si>
    <t xml:space="preserve">Future Value  </t>
  </si>
  <si>
    <t>Number of Discounting Periods</t>
  </si>
  <si>
    <t>Discounting Interest rate</t>
  </si>
  <si>
    <t>Present Value</t>
  </si>
  <si>
    <t>Present Value</t>
  </si>
  <si>
    <t>Future Value of Annuity</t>
  </si>
  <si>
    <t>Future Value of Annuity</t>
  </si>
  <si>
    <t>Future Value of Annuity Due</t>
  </si>
  <si>
    <t>Number of Years</t>
  </si>
  <si>
    <t>Number of Discounting Period Per Year</t>
  </si>
  <si>
    <t>Present Value</t>
  </si>
  <si>
    <t>Present Value</t>
  </si>
  <si>
    <t>Number Periods</t>
  </si>
  <si>
    <t>Year</t>
  </si>
  <si>
    <t>Future Value</t>
  </si>
  <si>
    <t>Future Value</t>
  </si>
  <si>
    <t>Future Value of Ordinary Annuity</t>
  </si>
  <si>
    <t>Number of Periods</t>
  </si>
  <si>
    <t>Cash Flows</t>
  </si>
  <si>
    <t>Present Value of Uneven Annuity</t>
  </si>
  <si>
    <t>Amount of Loan</t>
  </si>
  <si>
    <t>Number of Payments a Year</t>
  </si>
  <si>
    <t>Process Area:</t>
  </si>
  <si>
    <t>Present value</t>
  </si>
  <si>
    <t>Number of years</t>
  </si>
  <si>
    <t xml:space="preserve"> </t>
  </si>
  <si>
    <t>Future Value</t>
  </si>
  <si>
    <t>Annual Compounding</t>
  </si>
  <si>
    <t>Time Value of Money- Continuous Compounding</t>
  </si>
  <si>
    <t>ContinuousCompounding</t>
  </si>
  <si>
    <t>Time Value of Money- Present Value</t>
  </si>
  <si>
    <t>Compounding Interest rate</t>
  </si>
  <si>
    <t>Number of Compounding Period Per Year</t>
  </si>
  <si>
    <t xml:space="preserve">Present Value  </t>
  </si>
  <si>
    <t>Loan 2</t>
  </si>
  <si>
    <t>Loan 3</t>
  </si>
  <si>
    <t>Loan 4</t>
  </si>
  <si>
    <t>Loan  1</t>
  </si>
  <si>
    <t>Payments</t>
  </si>
  <si>
    <t>Total</t>
  </si>
  <si>
    <t>Loan 5</t>
  </si>
  <si>
    <t>Interest rate</t>
  </si>
  <si>
    <t>Consolidated Amount</t>
  </si>
  <si>
    <t>Number of Years</t>
  </si>
  <si>
    <t>Consolidated Loan Payment</t>
  </si>
  <si>
    <t>Total Payment</t>
  </si>
  <si>
    <t>Loan Amount</t>
  </si>
  <si>
    <t>Interest Amount</t>
  </si>
  <si>
    <t>Difference Payments</t>
  </si>
  <si>
    <t>Time Value of Money- Loan Consolidation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</si>
</sst>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  <numFmt numFmtId="174" formatCode="0.000%"/>
    <numFmt numFmtId="175" formatCode="0.0000%"/>
    <numFmt numFmtId="176" formatCode="0.0000"/>
    <numFmt numFmtId="177" formatCode="0.00000"/>
    <numFmt numFmtId="178" formatCode="0.000000"/>
    <numFmt numFmtId="179" formatCode="0.0000000"/>
    <numFmt numFmtId="180" formatCode="0.000000%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00%"/>
    <numFmt numFmtId="191" formatCode="[$-409]dddd\,\ mmmm\ dd\,\ yyyy"/>
    <numFmt numFmtId="192" formatCode="[$-409]mmmm\ d\,\ yyyy;@"/>
    <numFmt numFmtId="193" formatCode="m/d/yyyy;@"/>
    <numFmt numFmtId="194" formatCode="0.00;[Red]0.00"/>
    <numFmt numFmtId="195" formatCode="#,##0.00;[Red]#,##0.00"/>
    <numFmt numFmtId="196" formatCode="0.0"/>
    <numFmt numFmtId="197" formatCode="0.0000000000000000%"/>
    <numFmt numFmtId="198" formatCode="#,##0;[Red]#,##0"/>
    <numFmt numFmtId="199" formatCode="0;[Red]0"/>
    <numFmt numFmtId="200" formatCode="#,##0.0;[Red]#,##0.0"/>
    <numFmt numFmtId="201" formatCode="#,##0.000;[Red]#,##0.000"/>
    <numFmt numFmtId="202" formatCode="#,##0.0000;[Red]#,##0.0000"/>
    <numFmt numFmtId="203" formatCode="&quot;$&quot;#,##0;[Red]&quot;$&quot;#,##0"/>
    <numFmt numFmtId="204" formatCode="&quot;$&quot;#,##0"/>
    <numFmt numFmtId="205" formatCode="&quot;$&quot;#,##0.00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18"/>
      <name val="Times New Roman"/>
      <family val="1"/>
    </font>
    <font>
      <sz val="14"/>
      <name val="Arial"/>
      <family val="2"/>
    </font>
    <font>
      <sz val="12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color indexed="12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44" fontId="0" fillId="0" borderId="0" xfId="44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3" fontId="0" fillId="0" borderId="0" xfId="0" applyNumberFormat="1" applyAlignment="1">
      <alignment horizontal="right"/>
    </xf>
    <xf numFmtId="19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 horizontal="left"/>
    </xf>
    <xf numFmtId="194" fontId="0" fillId="0" borderId="0" xfId="44" applyNumberFormat="1" applyAlignment="1">
      <alignment horizontal="left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05" fontId="8" fillId="0" borderId="0" xfId="0" applyNumberFormat="1" applyFont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38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205" fontId="8" fillId="0" borderId="0" xfId="0" applyNumberFormat="1" applyFont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8" fontId="8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205" fontId="8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7" fontId="8" fillId="0" borderId="0" xfId="0" applyNumberFormat="1" applyFont="1" applyAlignment="1" applyProtection="1">
      <alignment horizontal="right"/>
      <protection/>
    </xf>
    <xf numFmtId="205" fontId="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8" fontId="13" fillId="0" borderId="0" xfId="0" applyNumberFormat="1" applyFont="1" applyAlignment="1">
      <alignment/>
    </xf>
    <xf numFmtId="7" fontId="13" fillId="0" borderId="0" xfId="0" applyNumberFormat="1" applyFont="1" applyBorder="1" applyAlignment="1">
      <alignment/>
    </xf>
    <xf numFmtId="7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8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0" fontId="13" fillId="0" borderId="0" xfId="0" applyNumberFormat="1" applyFont="1" applyAlignment="1">
      <alignment/>
    </xf>
    <xf numFmtId="207" fontId="8" fillId="0" borderId="0" xfId="42" applyNumberFormat="1" applyFont="1" applyAlignment="1">
      <alignment/>
    </xf>
    <xf numFmtId="44" fontId="8" fillId="0" borderId="0" xfId="44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8" fontId="1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213" fontId="8" fillId="0" borderId="0" xfId="44" applyNumberFormat="1" applyFont="1" applyAlignment="1">
      <alignment/>
    </xf>
    <xf numFmtId="0" fontId="7" fillId="0" borderId="0" xfId="0" applyFont="1" applyAlignment="1">
      <alignment/>
    </xf>
    <xf numFmtId="7" fontId="8" fillId="0" borderId="0" xfId="0" applyNumberFormat="1" applyFont="1" applyAlignment="1" applyProtection="1">
      <alignment horizontal="right"/>
      <protection/>
    </xf>
    <xf numFmtId="7" fontId="8" fillId="0" borderId="0" xfId="0" applyNumberFormat="1" applyFont="1" applyAlignment="1">
      <alignment/>
    </xf>
    <xf numFmtId="213" fontId="8" fillId="0" borderId="0" xfId="44" applyNumberFormat="1" applyFont="1" applyAlignment="1" applyProtection="1">
      <alignment horizontal="right"/>
      <protection/>
    </xf>
    <xf numFmtId="193" fontId="7" fillId="0" borderId="0" xfId="0" applyNumberFormat="1" applyFont="1" applyAlignment="1">
      <alignment horizontal="left"/>
    </xf>
    <xf numFmtId="213" fontId="8" fillId="0" borderId="0" xfId="0" applyNumberFormat="1" applyFont="1" applyAlignment="1">
      <alignment/>
    </xf>
    <xf numFmtId="0" fontId="5" fillId="36" borderId="0" xfId="0" applyFont="1" applyFill="1" applyAlignment="1">
      <alignment horizontal="center"/>
    </xf>
    <xf numFmtId="0" fontId="6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zoomScalePageLayoutView="0" workbookViewId="0" topLeftCell="A1">
      <selection activeCell="A1" sqref="A1:C1"/>
    </sheetView>
  </sheetViews>
  <sheetFormatPr defaultColWidth="8.8515625" defaultRowHeight="12.75"/>
  <cols>
    <col min="1" max="1" width="38.140625" style="0" customWidth="1"/>
    <col min="2" max="12" width="15.7109375" style="0" customWidth="1"/>
  </cols>
  <sheetData>
    <row r="1" spans="1:4" ht="22.5">
      <c r="A1" s="72" t="s">
        <v>21</v>
      </c>
      <c r="B1" s="72"/>
      <c r="C1" s="72"/>
      <c r="D1" s="3"/>
    </row>
    <row r="2" spans="1:4" ht="18.75" thickBot="1">
      <c r="A2" s="73" t="s">
        <v>8</v>
      </c>
      <c r="B2" s="73"/>
      <c r="C2" s="73"/>
      <c r="D2" s="4"/>
    </row>
    <row r="3" spans="1:9" ht="16.5" thickTop="1">
      <c r="A3" s="28" t="s">
        <v>20</v>
      </c>
      <c r="B3" s="29"/>
      <c r="C3" s="29"/>
      <c r="D3" s="29"/>
      <c r="F3" s="15"/>
      <c r="G3" s="15"/>
      <c r="H3" s="15"/>
      <c r="I3" s="15"/>
    </row>
    <row r="4" spans="1:9" ht="15.75">
      <c r="A4" s="30"/>
      <c r="B4" s="30"/>
      <c r="C4" s="30"/>
      <c r="D4" s="30"/>
      <c r="F4" s="15"/>
      <c r="G4" s="15"/>
      <c r="H4" s="15"/>
      <c r="I4" s="15"/>
    </row>
    <row r="5" spans="1:9" ht="15.75">
      <c r="A5" s="31" t="s">
        <v>3</v>
      </c>
      <c r="B5" s="32">
        <v>0.1</v>
      </c>
      <c r="C5" s="30"/>
      <c r="D5" s="30"/>
      <c r="F5" s="15"/>
      <c r="G5" s="15"/>
      <c r="H5" s="15"/>
      <c r="I5" s="15"/>
    </row>
    <row r="6" spans="1:9" ht="15.75">
      <c r="A6" s="31" t="s">
        <v>24</v>
      </c>
      <c r="B6" s="31">
        <v>5</v>
      </c>
      <c r="C6" s="30"/>
      <c r="D6" s="30"/>
      <c r="F6" s="15"/>
      <c r="G6" s="15"/>
      <c r="H6" s="15"/>
      <c r="I6" s="15"/>
    </row>
    <row r="7" spans="1:9" ht="15.75">
      <c r="A7" s="31" t="s">
        <v>64</v>
      </c>
      <c r="B7" s="31">
        <v>1</v>
      </c>
      <c r="C7" s="30"/>
      <c r="D7" s="30"/>
      <c r="F7" s="15"/>
      <c r="G7" s="15"/>
      <c r="H7" s="15"/>
      <c r="I7" s="15"/>
    </row>
    <row r="8" spans="1:9" ht="15.75">
      <c r="A8" s="31" t="s">
        <v>65</v>
      </c>
      <c r="B8" s="33">
        <v>-1000</v>
      </c>
      <c r="C8" s="30"/>
      <c r="D8" s="30"/>
      <c r="F8" s="15"/>
      <c r="G8" s="15"/>
      <c r="H8" s="15"/>
      <c r="I8" s="15"/>
    </row>
    <row r="9" spans="1:11" ht="12.75" customHeight="1">
      <c r="A9" s="30"/>
      <c r="B9" s="30"/>
      <c r="C9" s="30"/>
      <c r="D9" s="30"/>
      <c r="F9" s="15"/>
      <c r="G9" s="15"/>
      <c r="H9" s="15"/>
      <c r="I9" s="15"/>
      <c r="J9" s="15"/>
      <c r="K9" s="15"/>
    </row>
    <row r="10" spans="1:13" s="13" customFormat="1" ht="12.75" customHeight="1">
      <c r="A10" s="30"/>
      <c r="B10" s="30"/>
      <c r="C10" s="30"/>
      <c r="D10" s="30"/>
      <c r="E10"/>
      <c r="F10" s="15"/>
      <c r="G10" s="15"/>
      <c r="H10" s="15"/>
      <c r="I10" s="15"/>
      <c r="J10"/>
      <c r="K10"/>
      <c r="L10"/>
      <c r="M10" s="14"/>
    </row>
    <row r="11" spans="1:9" ht="12.75" customHeight="1">
      <c r="A11" s="30"/>
      <c r="B11" s="30"/>
      <c r="C11" s="30"/>
      <c r="D11" s="30"/>
      <c r="F11" s="15"/>
      <c r="G11" s="15"/>
      <c r="H11" s="15"/>
      <c r="I11" s="15"/>
    </row>
    <row r="12" spans="1:9" ht="12.75" customHeight="1">
      <c r="A12" s="34" t="s">
        <v>7</v>
      </c>
      <c r="B12" s="35"/>
      <c r="C12" s="35"/>
      <c r="D12" s="35"/>
      <c r="F12" s="15"/>
      <c r="G12" s="15"/>
      <c r="H12" s="15"/>
      <c r="I12" s="15"/>
    </row>
    <row r="13" spans="1:9" ht="12.75" customHeight="1">
      <c r="A13" s="30"/>
      <c r="B13" s="30"/>
      <c r="C13" s="30"/>
      <c r="D13" s="30"/>
      <c r="F13" s="15"/>
      <c r="G13" s="15"/>
      <c r="H13" s="15"/>
      <c r="I13" s="15"/>
    </row>
    <row r="14" spans="1:9" ht="12.75" customHeight="1">
      <c r="A14" s="31" t="s">
        <v>33</v>
      </c>
      <c r="B14" s="36">
        <f>($B$6*$B$7)</f>
        <v>5</v>
      </c>
      <c r="C14" s="37" t="s">
        <v>29</v>
      </c>
      <c r="D14" s="30"/>
      <c r="F14" s="15"/>
      <c r="G14" s="15"/>
      <c r="H14" s="15"/>
      <c r="I14" s="15"/>
    </row>
    <row r="15" spans="1:9" ht="12.75" customHeight="1">
      <c r="A15" s="31" t="s">
        <v>63</v>
      </c>
      <c r="B15" s="32">
        <f>($B$5/$B$7)</f>
        <v>0.1</v>
      </c>
      <c r="C15" s="37"/>
      <c r="D15" s="30"/>
      <c r="F15" s="15"/>
      <c r="G15" s="15"/>
      <c r="H15" s="15"/>
      <c r="I15" s="15"/>
    </row>
    <row r="16" spans="1:9" ht="12.75" customHeight="1">
      <c r="A16" s="31" t="s">
        <v>58</v>
      </c>
      <c r="B16" s="25">
        <f>FV($B$15,$B$14,0,$B$8,0)</f>
        <v>1610.5100000000004</v>
      </c>
      <c r="C16" s="37"/>
      <c r="D16" s="30"/>
      <c r="F16" s="15"/>
      <c r="G16" s="15"/>
      <c r="H16" s="15"/>
      <c r="I16" s="15"/>
    </row>
    <row r="17" spans="1:9" ht="15.75">
      <c r="A17" s="30"/>
      <c r="B17" s="30"/>
      <c r="C17" s="31"/>
      <c r="D17" s="30"/>
      <c r="F17" s="15"/>
      <c r="G17" s="15"/>
      <c r="H17" s="15"/>
      <c r="I17" s="15"/>
    </row>
    <row r="18" spans="1:9" ht="15.75">
      <c r="A18" s="38" t="s">
        <v>22</v>
      </c>
      <c r="B18" s="39"/>
      <c r="C18" s="39"/>
      <c r="D18" s="39"/>
      <c r="F18" s="15"/>
      <c r="G18" s="15"/>
      <c r="H18" s="15"/>
      <c r="I18" s="15"/>
    </row>
    <row r="19" spans="1:9" ht="15.75">
      <c r="A19" s="30"/>
      <c r="B19" s="30"/>
      <c r="C19" s="30"/>
      <c r="D19" s="30"/>
      <c r="F19" s="15"/>
      <c r="G19" s="15"/>
      <c r="H19" s="15"/>
      <c r="I19" s="15"/>
    </row>
    <row r="20" spans="1:9" ht="15.75">
      <c r="A20" s="31" t="s">
        <v>58</v>
      </c>
      <c r="B20" s="48">
        <f>($B$16)</f>
        <v>1610.5100000000004</v>
      </c>
      <c r="C20" s="30"/>
      <c r="D20" s="30"/>
      <c r="F20" s="15"/>
      <c r="G20" s="15"/>
      <c r="H20" s="15"/>
      <c r="I20" s="15"/>
    </row>
    <row r="21" spans="1:9" ht="15.75">
      <c r="A21" s="18"/>
      <c r="B21" s="18"/>
      <c r="C21" s="18"/>
      <c r="D21" s="18"/>
      <c r="F21" s="15"/>
      <c r="G21" s="15"/>
      <c r="H21" s="15"/>
      <c r="I21" s="15"/>
    </row>
    <row r="22" spans="1:9" ht="15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5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5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5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5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5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.75">
      <c r="A28" s="15"/>
      <c r="B28" s="15"/>
      <c r="C28" s="15"/>
      <c r="D28" s="15"/>
      <c r="E28" s="15"/>
      <c r="F28" s="15"/>
      <c r="G28" s="15"/>
      <c r="H28" s="15"/>
      <c r="I28" s="15"/>
    </row>
    <row r="29" spans="1:12" s="5" customFormat="1" ht="15.75">
      <c r="A29" s="15"/>
      <c r="B29" s="15"/>
      <c r="C29" s="15"/>
      <c r="D29" s="15"/>
      <c r="E29" s="15"/>
      <c r="F29" s="15"/>
      <c r="G29" s="15"/>
      <c r="H29" s="15"/>
      <c r="I29" s="15"/>
      <c r="J29"/>
      <c r="K29"/>
      <c r="L29"/>
    </row>
    <row r="30" spans="1:12" s="5" customFormat="1" ht="15.75">
      <c r="A30" s="15"/>
      <c r="B30" s="15"/>
      <c r="C30" s="15"/>
      <c r="D30" s="15"/>
      <c r="E30" s="15"/>
      <c r="F30" s="15"/>
      <c r="G30" s="15"/>
      <c r="H30" s="15"/>
      <c r="I30" s="15"/>
      <c r="J30"/>
      <c r="K30"/>
      <c r="L30"/>
    </row>
    <row r="31" spans="1:9" ht="15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5.75">
      <c r="A32" s="15"/>
      <c r="B32" s="15"/>
      <c r="C32" s="15"/>
      <c r="D32" s="15"/>
      <c r="E32" s="15"/>
      <c r="F32" s="15"/>
      <c r="G32" s="15"/>
      <c r="H32" s="15"/>
      <c r="I32" s="15"/>
    </row>
    <row r="33" spans="1:12" s="9" customFormat="1" ht="15.75">
      <c r="A33" s="15"/>
      <c r="B33" s="15"/>
      <c r="C33" s="15"/>
      <c r="D33" s="15"/>
      <c r="E33" s="15"/>
      <c r="F33" s="15"/>
      <c r="G33" s="15"/>
      <c r="H33" s="15"/>
      <c r="I33" s="15"/>
      <c r="J33"/>
      <c r="K33"/>
      <c r="L33"/>
    </row>
    <row r="34" spans="1:12" s="9" customFormat="1" ht="15.75">
      <c r="A34" s="15"/>
      <c r="B34" s="15"/>
      <c r="C34" s="15"/>
      <c r="D34" s="15"/>
      <c r="E34" s="15"/>
      <c r="F34" s="15"/>
      <c r="G34" s="15"/>
      <c r="H34" s="15"/>
      <c r="I34" s="15"/>
      <c r="J34"/>
      <c r="K34"/>
      <c r="L34"/>
    </row>
    <row r="35" spans="1:9" ht="15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5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5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5.75">
      <c r="A38" s="15"/>
      <c r="B38" s="15"/>
      <c r="C38" s="15"/>
      <c r="D38" s="15"/>
      <c r="E38" s="15"/>
      <c r="F38" s="15"/>
      <c r="G38" s="15"/>
      <c r="H38" s="15"/>
      <c r="I38" s="1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10"/>
      <c r="C46" s="10"/>
      <c r="D46" s="10"/>
      <c r="E46" s="10"/>
      <c r="F46" s="10"/>
    </row>
    <row r="48" spans="2:6" ht="12.75">
      <c r="B48" s="1"/>
      <c r="C48" s="1"/>
      <c r="D48" s="1"/>
      <c r="E48" s="1"/>
      <c r="F48" s="1"/>
    </row>
    <row r="49" spans="1:6" ht="12.75">
      <c r="A49" s="9"/>
      <c r="B49" s="9"/>
      <c r="C49" s="9"/>
      <c r="D49" s="8"/>
      <c r="E49" s="7"/>
      <c r="F49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zoomScale="125" zoomScaleNormal="125" zoomScalePageLayoutView="0" workbookViewId="0" topLeftCell="A1">
      <selection activeCell="A2" sqref="A2:C2"/>
    </sheetView>
  </sheetViews>
  <sheetFormatPr defaultColWidth="8.8515625" defaultRowHeight="12.75"/>
  <cols>
    <col min="1" max="1" width="38.28125" style="0" customWidth="1"/>
    <col min="2" max="2" width="12.8515625" style="0" customWidth="1"/>
    <col min="3" max="3" width="15.140625" style="0" customWidth="1"/>
    <col min="4" max="4" width="20.28125" style="0" customWidth="1"/>
    <col min="5" max="5" width="32.421875" style="0" customWidth="1"/>
    <col min="6" max="12" width="15.7109375" style="0" customWidth="1"/>
  </cols>
  <sheetData>
    <row r="1" spans="1:4" ht="22.5">
      <c r="A1" s="72" t="s">
        <v>2</v>
      </c>
      <c r="B1" s="72"/>
      <c r="C1" s="72"/>
      <c r="D1" s="3"/>
    </row>
    <row r="2" spans="1:4" ht="18.75" thickBot="1">
      <c r="A2" s="73" t="s">
        <v>8</v>
      </c>
      <c r="B2" s="73"/>
      <c r="C2" s="73"/>
      <c r="D2" s="4"/>
    </row>
    <row r="3" spans="1:4" ht="16.5" thickTop="1">
      <c r="A3" s="16" t="s">
        <v>20</v>
      </c>
      <c r="B3" s="16"/>
      <c r="C3" s="16"/>
      <c r="D3" s="16"/>
    </row>
    <row r="4" spans="1:2" ht="15.75">
      <c r="A4" s="19"/>
      <c r="B4" s="19"/>
    </row>
    <row r="5" spans="1:2" ht="15.75">
      <c r="A5" s="19" t="s">
        <v>3</v>
      </c>
      <c r="B5" s="20">
        <v>0.12</v>
      </c>
    </row>
    <row r="6" spans="1:2" ht="15.75">
      <c r="A6" s="19" t="s">
        <v>25</v>
      </c>
      <c r="B6" s="19">
        <v>12</v>
      </c>
    </row>
    <row r="7" spans="1:2" ht="15.75">
      <c r="A7" s="19"/>
      <c r="B7" s="19"/>
    </row>
    <row r="8" spans="1:4" ht="15.75">
      <c r="A8" s="22" t="s">
        <v>7</v>
      </c>
      <c r="B8" s="22"/>
      <c r="C8" s="22"/>
      <c r="D8" s="22"/>
    </row>
    <row r="9" spans="1:4" ht="15.75">
      <c r="A9" s="19"/>
      <c r="B9" s="19"/>
      <c r="C9" s="19"/>
      <c r="D9" s="19"/>
    </row>
    <row r="10" spans="1:4" ht="15.75">
      <c r="A10" s="19" t="s">
        <v>26</v>
      </c>
      <c r="B10" s="20">
        <f>(1+($B$5/$B$6))^$B$6-1</f>
        <v>0.12682503013196977</v>
      </c>
      <c r="C10" s="19"/>
      <c r="D10" s="19"/>
    </row>
    <row r="11" spans="1:4" ht="15.75">
      <c r="A11" s="19"/>
      <c r="B11" s="19"/>
      <c r="C11" s="19"/>
      <c r="D11" s="19"/>
    </row>
    <row r="12" spans="1:4" ht="12.75" customHeight="1">
      <c r="A12" s="26" t="s">
        <v>22</v>
      </c>
      <c r="B12" s="26"/>
      <c r="C12" s="26"/>
      <c r="D12" s="26"/>
    </row>
    <row r="13" spans="1:2" ht="12.75" customHeight="1">
      <c r="A13" s="19"/>
      <c r="B13" s="19"/>
    </row>
    <row r="14" spans="1:12" s="12" customFormat="1" ht="12.75" customHeight="1">
      <c r="A14" s="19" t="s">
        <v>26</v>
      </c>
      <c r="B14" s="53">
        <f>+B10</f>
        <v>0.12682503013196977</v>
      </c>
      <c r="C14"/>
      <c r="D14"/>
      <c r="E14"/>
      <c r="F14"/>
      <c r="G14"/>
      <c r="H14"/>
      <c r="I14"/>
      <c r="J14"/>
      <c r="K14"/>
      <c r="L14"/>
    </row>
    <row r="15" spans="1:12" s="11" customFormat="1" ht="12.75" customHeight="1">
      <c r="A15" s="19"/>
      <c r="B15" s="19"/>
      <c r="C15"/>
      <c r="D15"/>
      <c r="E15"/>
      <c r="F15"/>
      <c r="G15"/>
      <c r="H15"/>
      <c r="I15"/>
      <c r="J15"/>
      <c r="K15"/>
      <c r="L15"/>
    </row>
    <row r="16" spans="1:12" s="11" customFormat="1" ht="12.7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s="11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1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1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30" ht="12.75">
      <c r="E30" s="43"/>
    </row>
    <row r="31" spans="1:5" ht="12.75">
      <c r="A31" s="43"/>
      <c r="B31" s="43"/>
      <c r="C31" s="43"/>
      <c r="D31" s="43"/>
      <c r="E31" s="43"/>
    </row>
    <row r="32" spans="1:5" ht="12.75">
      <c r="A32" s="43"/>
      <c r="B32" s="43"/>
      <c r="C32" s="43"/>
      <c r="D32" s="43"/>
      <c r="E32" s="43"/>
    </row>
    <row r="33" spans="1:5" ht="12.75">
      <c r="A33" s="46"/>
      <c r="B33" s="46"/>
      <c r="C33" s="46"/>
      <c r="D33" s="46"/>
      <c r="E33" s="46"/>
    </row>
    <row r="34" spans="1:5" ht="12.75">
      <c r="A34" s="46"/>
      <c r="B34" s="46"/>
      <c r="C34" s="46"/>
      <c r="D34" s="46"/>
      <c r="E34" s="46"/>
    </row>
    <row r="35" spans="1:5" ht="12.75">
      <c r="A35" s="46"/>
      <c r="B35" s="46"/>
      <c r="C35" s="46"/>
      <c r="D35" s="46"/>
      <c r="E35" s="46"/>
    </row>
    <row r="38" spans="1:12" s="5" customFormat="1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s="5" customFormat="1" ht="12.75">
      <c r="A39"/>
      <c r="B39"/>
      <c r="C39"/>
      <c r="D39"/>
      <c r="E39"/>
      <c r="F39"/>
      <c r="G39"/>
      <c r="H39"/>
      <c r="I39"/>
      <c r="J39"/>
      <c r="K39"/>
      <c r="L39"/>
    </row>
    <row r="42" spans="1:12" s="9" customFormat="1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s="9" customFormat="1" ht="12.75">
      <c r="A43"/>
      <c r="B43"/>
      <c r="C43"/>
      <c r="D43"/>
      <c r="E43"/>
      <c r="F43"/>
      <c r="G43"/>
      <c r="H43"/>
      <c r="I43"/>
      <c r="J43"/>
      <c r="K43"/>
      <c r="L43"/>
    </row>
    <row r="54" ht="12.75">
      <c r="F54" s="5"/>
    </row>
    <row r="55" ht="12.75">
      <c r="F55" s="10"/>
    </row>
    <row r="57" spans="4:6" ht="12.75">
      <c r="D57" s="1"/>
      <c r="E57" s="1"/>
      <c r="F57" s="1"/>
    </row>
    <row r="58" spans="4:6" ht="12.75">
      <c r="D58" s="8"/>
      <c r="E58" s="7"/>
      <c r="F58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zoomScalePageLayoutView="0" workbookViewId="0" topLeftCell="A1">
      <selection activeCell="A1" sqref="A1:C1"/>
    </sheetView>
  </sheetViews>
  <sheetFormatPr defaultColWidth="8.8515625" defaultRowHeight="12.75"/>
  <cols>
    <col min="1" max="1" width="38.140625" style="0" customWidth="1"/>
    <col min="2" max="12" width="15.7109375" style="0" customWidth="1"/>
  </cols>
  <sheetData>
    <row r="1" spans="1:4" ht="22.5">
      <c r="A1" s="72" t="s">
        <v>62</v>
      </c>
      <c r="B1" s="72"/>
      <c r="C1" s="72"/>
      <c r="D1" s="3"/>
    </row>
    <row r="2" spans="1:4" ht="18.75" thickBot="1">
      <c r="A2" s="73" t="s">
        <v>8</v>
      </c>
      <c r="B2" s="73"/>
      <c r="C2" s="73"/>
      <c r="D2" s="4"/>
    </row>
    <row r="3" spans="1:9" ht="16.5" thickTop="1">
      <c r="A3" s="28" t="s">
        <v>20</v>
      </c>
      <c r="B3" s="29"/>
      <c r="C3" s="29"/>
      <c r="D3" s="29"/>
      <c r="F3" s="15"/>
      <c r="G3" s="15"/>
      <c r="H3" s="15"/>
      <c r="I3" s="15"/>
    </row>
    <row r="4" spans="1:9" ht="15.75">
      <c r="A4" s="30"/>
      <c r="B4" s="30"/>
      <c r="C4" s="30"/>
      <c r="D4" s="30"/>
      <c r="F4" s="15"/>
      <c r="G4" s="15"/>
      <c r="H4" s="15"/>
      <c r="I4" s="15"/>
    </row>
    <row r="5" spans="1:9" ht="15.75">
      <c r="A5" s="31" t="s">
        <v>3</v>
      </c>
      <c r="B5" s="32">
        <v>0.1</v>
      </c>
      <c r="C5" s="30"/>
      <c r="D5" s="30"/>
      <c r="F5" s="15"/>
      <c r="G5" s="15"/>
      <c r="H5" s="15"/>
      <c r="I5" s="15"/>
    </row>
    <row r="6" spans="1:9" ht="15.75">
      <c r="A6" s="31" t="s">
        <v>24</v>
      </c>
      <c r="B6" s="31">
        <v>5</v>
      </c>
      <c r="C6" s="30"/>
      <c r="D6" s="30"/>
      <c r="F6" s="15"/>
      <c r="G6" s="15"/>
      <c r="H6" s="15"/>
      <c r="I6" s="15"/>
    </row>
    <row r="7" spans="1:9" ht="15.75">
      <c r="A7" s="31" t="s">
        <v>31</v>
      </c>
      <c r="B7" s="31">
        <v>1</v>
      </c>
      <c r="C7" s="30"/>
      <c r="D7" s="30"/>
      <c r="F7" s="15"/>
      <c r="G7" s="15"/>
      <c r="H7" s="15"/>
      <c r="I7" s="15"/>
    </row>
    <row r="8" spans="1:9" ht="15.75">
      <c r="A8" s="31" t="s">
        <v>32</v>
      </c>
      <c r="B8" s="33">
        <v>5000</v>
      </c>
      <c r="C8" s="30"/>
      <c r="D8" s="30"/>
      <c r="F8" s="15"/>
      <c r="G8" s="15"/>
      <c r="H8" s="15"/>
      <c r="I8" s="15"/>
    </row>
    <row r="9" spans="1:11" ht="12.75" customHeight="1">
      <c r="A9" s="30"/>
      <c r="B9" s="30"/>
      <c r="C9" s="30"/>
      <c r="D9" s="30"/>
      <c r="F9" s="15"/>
      <c r="G9" s="15"/>
      <c r="H9" s="15"/>
      <c r="I9" s="15"/>
      <c r="J9" s="15"/>
      <c r="K9" s="15"/>
    </row>
    <row r="10" spans="1:13" s="13" customFormat="1" ht="12.75" customHeight="1">
      <c r="A10" s="30"/>
      <c r="B10" s="30"/>
      <c r="C10" s="30"/>
      <c r="D10" s="30"/>
      <c r="E10"/>
      <c r="F10" s="15"/>
      <c r="G10" s="15"/>
      <c r="H10" s="15"/>
      <c r="I10" s="15"/>
      <c r="J10"/>
      <c r="K10"/>
      <c r="L10"/>
      <c r="M10" s="14"/>
    </row>
    <row r="11" spans="1:9" ht="12.75" customHeight="1">
      <c r="A11" s="30"/>
      <c r="B11" s="30"/>
      <c r="C11" s="30"/>
      <c r="D11" s="30"/>
      <c r="F11" s="15"/>
      <c r="G11" s="15"/>
      <c r="H11" s="15"/>
      <c r="I11" s="15"/>
    </row>
    <row r="12" spans="1:9" ht="12.75" customHeight="1">
      <c r="A12" s="34" t="s">
        <v>7</v>
      </c>
      <c r="B12" s="35"/>
      <c r="C12" s="35"/>
      <c r="D12" s="35"/>
      <c r="F12" s="15"/>
      <c r="G12" s="15"/>
      <c r="H12" s="15"/>
      <c r="I12" s="15"/>
    </row>
    <row r="13" spans="1:9" ht="12.75" customHeight="1">
      <c r="A13" s="30"/>
      <c r="B13" s="30"/>
      <c r="C13" s="30"/>
      <c r="D13" s="30"/>
      <c r="F13" s="15"/>
      <c r="G13" s="15"/>
      <c r="H13" s="15"/>
      <c r="I13" s="15"/>
    </row>
    <row r="14" spans="1:9" ht="12.75" customHeight="1">
      <c r="A14" s="31" t="s">
        <v>33</v>
      </c>
      <c r="B14" s="36">
        <f>($B$6*$B$7)</f>
        <v>5</v>
      </c>
      <c r="C14" s="37" t="s">
        <v>29</v>
      </c>
      <c r="D14" s="30"/>
      <c r="F14" s="15"/>
      <c r="G14" s="15"/>
      <c r="H14" s="15"/>
      <c r="I14" s="15"/>
    </row>
    <row r="15" spans="1:9" ht="12.75" customHeight="1">
      <c r="A15" s="31" t="s">
        <v>34</v>
      </c>
      <c r="B15" s="32">
        <f>($B$5/$B$7)</f>
        <v>0.1</v>
      </c>
      <c r="C15" s="37"/>
      <c r="D15" s="30"/>
      <c r="F15" s="15"/>
      <c r="G15" s="15"/>
      <c r="H15" s="15"/>
      <c r="I15" s="15"/>
    </row>
    <row r="16" spans="1:9" ht="12.75" customHeight="1">
      <c r="A16" s="31" t="s">
        <v>9</v>
      </c>
      <c r="B16" s="37">
        <f>PV($B$15,$B$14,0,$B$8,0)</f>
        <v>-3104.6066152957746</v>
      </c>
      <c r="C16" s="37"/>
      <c r="D16" s="30"/>
      <c r="F16" s="15"/>
      <c r="G16" s="15"/>
      <c r="H16" s="15"/>
      <c r="I16" s="15"/>
    </row>
    <row r="17" spans="1:9" ht="15.75">
      <c r="A17" s="30"/>
      <c r="B17" s="30"/>
      <c r="C17" s="31"/>
      <c r="D17" s="30"/>
      <c r="F17" s="15"/>
      <c r="G17" s="15"/>
      <c r="H17" s="15"/>
      <c r="I17" s="15"/>
    </row>
    <row r="18" spans="1:9" ht="15.75">
      <c r="A18" s="38" t="s">
        <v>22</v>
      </c>
      <c r="B18" s="39"/>
      <c r="C18" s="39"/>
      <c r="D18" s="39"/>
      <c r="F18" s="15"/>
      <c r="G18" s="15"/>
      <c r="H18" s="15"/>
      <c r="I18" s="15"/>
    </row>
    <row r="19" spans="1:9" ht="15.75">
      <c r="A19" s="30"/>
      <c r="B19" s="30"/>
      <c r="C19" s="30"/>
      <c r="D19" s="30"/>
      <c r="F19" s="15"/>
      <c r="G19" s="15"/>
      <c r="H19" s="15"/>
      <c r="I19" s="15"/>
    </row>
    <row r="20" spans="1:9" ht="15.75">
      <c r="A20" s="31" t="s">
        <v>36</v>
      </c>
      <c r="B20" s="48">
        <f>($B$16)*-1</f>
        <v>3104.6066152957746</v>
      </c>
      <c r="C20" s="30"/>
      <c r="D20" s="30"/>
      <c r="F20" s="15"/>
      <c r="G20" s="15"/>
      <c r="H20" s="15"/>
      <c r="I20" s="15"/>
    </row>
    <row r="21" spans="1:9" ht="15.75">
      <c r="A21" s="18"/>
      <c r="B21" s="18"/>
      <c r="C21" s="18"/>
      <c r="D21" s="18"/>
      <c r="F21" s="15"/>
      <c r="G21" s="15"/>
      <c r="H21" s="15"/>
      <c r="I21" s="15"/>
    </row>
    <row r="22" spans="1:9" ht="15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5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5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5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5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5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.75">
      <c r="A28" s="15"/>
      <c r="B28" s="15"/>
      <c r="C28" s="15"/>
      <c r="D28" s="15"/>
      <c r="E28" s="15"/>
      <c r="F28" s="15"/>
      <c r="G28" s="15"/>
      <c r="H28" s="15"/>
      <c r="I28" s="15"/>
    </row>
    <row r="29" spans="1:12" s="5" customFormat="1" ht="15.75">
      <c r="A29" s="15"/>
      <c r="B29" s="15"/>
      <c r="C29" s="15"/>
      <c r="D29" s="15"/>
      <c r="E29" s="15"/>
      <c r="F29" s="15"/>
      <c r="G29" s="15"/>
      <c r="H29" s="15"/>
      <c r="I29" s="15"/>
      <c r="J29"/>
      <c r="K29"/>
      <c r="L29"/>
    </row>
    <row r="30" spans="1:12" s="5" customFormat="1" ht="15.75">
      <c r="A30" s="15"/>
      <c r="B30" s="15"/>
      <c r="C30" s="15"/>
      <c r="D30" s="15"/>
      <c r="E30" s="15"/>
      <c r="F30" s="15"/>
      <c r="G30" s="15"/>
      <c r="H30" s="15"/>
      <c r="I30" s="15"/>
      <c r="J30"/>
      <c r="K30"/>
      <c r="L30"/>
    </row>
    <row r="31" spans="1:9" ht="15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5.75">
      <c r="A32" s="15"/>
      <c r="B32" s="15"/>
      <c r="C32" s="15"/>
      <c r="D32" s="15"/>
      <c r="E32" s="15"/>
      <c r="F32" s="15"/>
      <c r="G32" s="15"/>
      <c r="H32" s="15"/>
      <c r="I32" s="15"/>
    </row>
    <row r="33" spans="1:12" s="9" customFormat="1" ht="15.75">
      <c r="A33" s="15"/>
      <c r="B33" s="15"/>
      <c r="C33" s="15"/>
      <c r="D33" s="15"/>
      <c r="E33" s="15"/>
      <c r="F33" s="15"/>
      <c r="G33" s="15"/>
      <c r="H33" s="15"/>
      <c r="I33" s="15"/>
      <c r="J33"/>
      <c r="K33"/>
      <c r="L33"/>
    </row>
    <row r="34" spans="1:12" s="9" customFormat="1" ht="15.75">
      <c r="A34" s="15"/>
      <c r="B34" s="15"/>
      <c r="C34" s="15"/>
      <c r="D34" s="15"/>
      <c r="E34" s="15"/>
      <c r="F34" s="15"/>
      <c r="G34" s="15"/>
      <c r="H34" s="15"/>
      <c r="I34" s="15"/>
      <c r="J34"/>
      <c r="K34"/>
      <c r="L34"/>
    </row>
    <row r="35" spans="1:9" ht="15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5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5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5.75">
      <c r="A38" s="15"/>
      <c r="B38" s="15"/>
      <c r="C38" s="15"/>
      <c r="D38" s="15"/>
      <c r="E38" s="15"/>
      <c r="F38" s="15"/>
      <c r="G38" s="15"/>
      <c r="H38" s="15"/>
      <c r="I38" s="1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10"/>
      <c r="C46" s="10"/>
      <c r="D46" s="10"/>
      <c r="E46" s="10"/>
      <c r="F46" s="10"/>
    </row>
    <row r="48" spans="2:6" ht="12.75">
      <c r="B48" s="1"/>
      <c r="C48" s="1"/>
      <c r="D48" s="1"/>
      <c r="E48" s="1"/>
      <c r="F48" s="1"/>
    </row>
    <row r="49" spans="1:6" ht="12.75">
      <c r="A49" s="9"/>
      <c r="B49" s="9"/>
      <c r="C49" s="9"/>
      <c r="D49" s="8"/>
      <c r="E49" s="7"/>
      <c r="F49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50" zoomScaleNormal="150" zoomScalePageLayoutView="0" workbookViewId="0" topLeftCell="A1">
      <selection activeCell="A1" sqref="A1:C1"/>
    </sheetView>
  </sheetViews>
  <sheetFormatPr defaultColWidth="8.8515625" defaultRowHeight="12.75"/>
  <cols>
    <col min="1" max="1" width="36.421875" style="0" customWidth="1"/>
    <col min="2" max="2" width="15.7109375" style="0" customWidth="1"/>
    <col min="3" max="3" width="11.140625" style="0" customWidth="1"/>
    <col min="4" max="12" width="15.7109375" style="0" customWidth="1"/>
  </cols>
  <sheetData>
    <row r="1" spans="1:4" ht="22.5">
      <c r="A1" s="72" t="s">
        <v>11</v>
      </c>
      <c r="B1" s="72"/>
      <c r="C1" s="72"/>
      <c r="D1" s="3"/>
    </row>
    <row r="2" spans="1:4" ht="18.75" thickBot="1">
      <c r="A2" s="73" t="s">
        <v>8</v>
      </c>
      <c r="B2" s="73"/>
      <c r="C2" s="73"/>
      <c r="D2" s="4"/>
    </row>
    <row r="3" spans="1:9" ht="15.75">
      <c r="A3" s="16" t="s">
        <v>20</v>
      </c>
      <c r="B3" s="17"/>
      <c r="C3" s="17"/>
      <c r="D3" s="17"/>
      <c r="F3" s="15"/>
      <c r="G3" s="15"/>
      <c r="H3" s="15"/>
      <c r="I3" s="15"/>
    </row>
    <row r="4" spans="1:9" ht="15.75">
      <c r="A4" s="18"/>
      <c r="B4" s="18"/>
      <c r="F4" s="15"/>
      <c r="G4" s="15"/>
      <c r="H4" s="15"/>
      <c r="I4" s="15"/>
    </row>
    <row r="5" spans="1:9" ht="15.75">
      <c r="A5" s="19" t="s">
        <v>3</v>
      </c>
      <c r="B5" s="20">
        <v>0.1</v>
      </c>
      <c r="F5" s="15"/>
      <c r="G5" s="15"/>
      <c r="H5" s="15"/>
      <c r="I5" s="15"/>
    </row>
    <row r="6" spans="1:9" ht="15.75">
      <c r="A6" s="19" t="s">
        <v>24</v>
      </c>
      <c r="B6" s="19">
        <v>5</v>
      </c>
      <c r="F6" s="15"/>
      <c r="G6" s="15"/>
      <c r="H6" s="15"/>
      <c r="I6" s="15"/>
    </row>
    <row r="7" spans="1:9" ht="15.75">
      <c r="A7" s="19" t="s">
        <v>25</v>
      </c>
      <c r="B7" s="19">
        <v>1</v>
      </c>
      <c r="F7" s="15"/>
      <c r="G7" s="15"/>
      <c r="H7" s="15"/>
      <c r="I7" s="15"/>
    </row>
    <row r="8" spans="1:9" ht="15.75">
      <c r="A8" s="19" t="s">
        <v>10</v>
      </c>
      <c r="B8" s="21">
        <v>-1000</v>
      </c>
      <c r="F8" s="15"/>
      <c r="G8" s="15"/>
      <c r="H8" s="15"/>
      <c r="I8" s="15"/>
    </row>
    <row r="9" spans="6:11" ht="12.75" customHeight="1">
      <c r="F9" s="15"/>
      <c r="G9" s="15"/>
      <c r="H9" s="15"/>
      <c r="I9" s="15"/>
      <c r="J9" s="15"/>
      <c r="K9" s="15"/>
    </row>
    <row r="10" spans="1:13" s="13" customFormat="1" ht="12.75" customHeight="1">
      <c r="A10"/>
      <c r="B10"/>
      <c r="C10"/>
      <c r="D10"/>
      <c r="E10"/>
      <c r="F10" s="15"/>
      <c r="G10" s="15"/>
      <c r="H10" s="15"/>
      <c r="I10" s="15"/>
      <c r="J10"/>
      <c r="K10"/>
      <c r="L10"/>
      <c r="M10" s="14"/>
    </row>
    <row r="11" spans="6:9" ht="12.75" customHeight="1">
      <c r="F11" s="15"/>
      <c r="G11" s="15"/>
      <c r="H11" s="15"/>
      <c r="I11" s="15"/>
    </row>
    <row r="12" spans="1:9" ht="12.75" customHeight="1">
      <c r="A12" s="22" t="s">
        <v>7</v>
      </c>
      <c r="B12" s="23"/>
      <c r="F12" s="15"/>
      <c r="G12" s="15"/>
      <c r="H12" s="15"/>
      <c r="I12" s="15"/>
    </row>
    <row r="13" spans="1:9" ht="12.75" customHeight="1">
      <c r="A13" s="18"/>
      <c r="B13" s="18"/>
      <c r="F13" s="15"/>
      <c r="G13" s="15"/>
      <c r="H13" s="15"/>
      <c r="I13" s="15"/>
    </row>
    <row r="14" spans="1:9" ht="12.75" customHeight="1">
      <c r="A14" s="19" t="s">
        <v>28</v>
      </c>
      <c r="B14" s="24">
        <f>($B$6*$B$7)</f>
        <v>5</v>
      </c>
      <c r="F14" s="15"/>
      <c r="G14" s="15"/>
      <c r="H14" s="15"/>
      <c r="I14" s="15"/>
    </row>
    <row r="15" spans="1:9" ht="12.75" customHeight="1">
      <c r="A15" s="19" t="s">
        <v>30</v>
      </c>
      <c r="B15" s="20">
        <f>($B$5/$B$7)</f>
        <v>0.1</v>
      </c>
      <c r="F15" s="15"/>
      <c r="G15" s="15"/>
      <c r="H15" s="15"/>
      <c r="I15" s="15"/>
    </row>
    <row r="16" spans="1:9" ht="12.75" customHeight="1">
      <c r="A16" s="19" t="s">
        <v>37</v>
      </c>
      <c r="B16" s="25">
        <f>FV($B$15,$B$14,$B$8,0,0)</f>
        <v>6105.100000000006</v>
      </c>
      <c r="F16" s="15"/>
      <c r="G16" s="15"/>
      <c r="H16" s="15"/>
      <c r="I16" s="15"/>
    </row>
    <row r="17" spans="1:9" ht="12.75" customHeight="1">
      <c r="A17" s="19" t="s">
        <v>23</v>
      </c>
      <c r="B17" s="25">
        <f>($B$16*(1+$B$15))</f>
        <v>6715.610000000007</v>
      </c>
      <c r="F17" s="15"/>
      <c r="G17" s="15"/>
      <c r="H17" s="15"/>
      <c r="I17" s="15"/>
    </row>
    <row r="18" spans="1:9" ht="15.75">
      <c r="A18" s="18"/>
      <c r="B18" s="18"/>
      <c r="F18" s="15"/>
      <c r="G18" s="15"/>
      <c r="H18" s="15"/>
      <c r="I18" s="15"/>
    </row>
    <row r="19" spans="1:9" ht="15.75">
      <c r="A19" s="26" t="s">
        <v>22</v>
      </c>
      <c r="B19" s="27"/>
      <c r="F19" s="15"/>
      <c r="G19" s="15"/>
      <c r="H19" s="15"/>
      <c r="I19" s="15"/>
    </row>
    <row r="20" spans="1:9" ht="15.75">
      <c r="A20" s="18"/>
      <c r="B20" s="18"/>
      <c r="F20" s="15"/>
      <c r="G20" s="15"/>
      <c r="H20" s="15"/>
      <c r="I20" s="15"/>
    </row>
    <row r="21" spans="1:9" ht="15.75">
      <c r="A21" s="19" t="s">
        <v>38</v>
      </c>
      <c r="B21" s="47">
        <f>$B$16</f>
        <v>6105.100000000006</v>
      </c>
      <c r="F21" s="15"/>
      <c r="G21" s="15"/>
      <c r="H21" s="15"/>
      <c r="I21" s="15"/>
    </row>
    <row r="22" spans="1:9" ht="15.75">
      <c r="A22" s="19" t="s">
        <v>39</v>
      </c>
      <c r="B22" s="47">
        <f>$B$17</f>
        <v>6715.610000000007</v>
      </c>
      <c r="F22" s="15"/>
      <c r="G22" s="15"/>
      <c r="H22" s="15"/>
      <c r="I22" s="15"/>
    </row>
    <row r="23" spans="6:9" ht="15.75">
      <c r="F23" s="15"/>
      <c r="G23" s="15"/>
      <c r="H23" s="15"/>
      <c r="I23" s="15"/>
    </row>
    <row r="24" spans="5:9" ht="15.75">
      <c r="E24" s="15"/>
      <c r="F24" s="15"/>
      <c r="G24" s="15"/>
      <c r="H24" s="15"/>
      <c r="I24" s="15"/>
    </row>
    <row r="25" spans="5:9" ht="15.75">
      <c r="E25" s="15"/>
      <c r="F25" s="15"/>
      <c r="G25" s="15"/>
      <c r="H25" s="15"/>
      <c r="I25" s="15"/>
    </row>
    <row r="26" spans="5:9" ht="15.75">
      <c r="E26" s="15"/>
      <c r="F26" s="15"/>
      <c r="G26" s="15"/>
      <c r="H26" s="15"/>
      <c r="I26" s="15"/>
    </row>
    <row r="27" spans="5:9" ht="15.75">
      <c r="E27" s="15"/>
      <c r="F27" s="15"/>
      <c r="G27" s="15"/>
      <c r="H27" s="15"/>
      <c r="I27" s="15"/>
    </row>
    <row r="28" spans="5:9" ht="15.75">
      <c r="E28" s="15"/>
      <c r="F28" s="15"/>
      <c r="G28" s="15"/>
      <c r="H28" s="15"/>
      <c r="I28" s="15"/>
    </row>
    <row r="29" spans="5:9" ht="15.75">
      <c r="E29" s="15"/>
      <c r="F29" s="15"/>
      <c r="G29" s="15"/>
      <c r="H29" s="15"/>
      <c r="I29" s="15"/>
    </row>
    <row r="30" spans="1:12" s="5" customFormat="1" ht="15.75">
      <c r="A30"/>
      <c r="B30"/>
      <c r="C30"/>
      <c r="D30"/>
      <c r="E30" s="15"/>
      <c r="F30" s="15"/>
      <c r="G30" s="15"/>
      <c r="H30" s="15"/>
      <c r="I30" s="15"/>
      <c r="J30"/>
      <c r="K30"/>
      <c r="L30"/>
    </row>
    <row r="31" spans="1:12" s="5" customFormat="1" ht="15.75">
      <c r="A31" s="15"/>
      <c r="B31" s="15"/>
      <c r="C31" s="15"/>
      <c r="D31" s="15"/>
      <c r="E31" s="15"/>
      <c r="F31" s="15"/>
      <c r="G31" s="15"/>
      <c r="H31" s="15"/>
      <c r="I31" s="15"/>
      <c r="J31"/>
      <c r="K31"/>
      <c r="L31"/>
    </row>
    <row r="32" spans="1:9" ht="15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5.75">
      <c r="A33" s="15"/>
      <c r="B33" s="15"/>
      <c r="C33" s="15"/>
      <c r="D33" s="15"/>
      <c r="E33" s="15"/>
      <c r="F33" s="15"/>
      <c r="G33" s="15"/>
      <c r="H33" s="15"/>
      <c r="I33" s="15"/>
    </row>
    <row r="34" spans="1:12" s="9" customFormat="1" ht="15.75">
      <c r="A34" s="15"/>
      <c r="B34" s="15"/>
      <c r="C34" s="15"/>
      <c r="D34" s="15"/>
      <c r="E34" s="15"/>
      <c r="F34" s="15"/>
      <c r="G34" s="15"/>
      <c r="H34" s="15"/>
      <c r="I34" s="15"/>
      <c r="J34"/>
      <c r="K34"/>
      <c r="L34"/>
    </row>
    <row r="35" spans="1:12" s="9" customFormat="1" ht="15.75">
      <c r="A35" s="15"/>
      <c r="B35" s="15"/>
      <c r="C35" s="15"/>
      <c r="D35" s="15"/>
      <c r="E35" s="15"/>
      <c r="F35" s="15"/>
      <c r="G35" s="15"/>
      <c r="H35" s="15"/>
      <c r="I35" s="15"/>
      <c r="J35"/>
      <c r="K35"/>
      <c r="L35"/>
    </row>
    <row r="36" spans="1:9" ht="15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5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5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5.75">
      <c r="A39" s="15"/>
      <c r="B39" s="15"/>
      <c r="C39" s="15"/>
      <c r="D39" s="15"/>
      <c r="E39" s="15"/>
      <c r="F39" s="15"/>
      <c r="G39" s="15"/>
      <c r="H39" s="15"/>
      <c r="I39" s="1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10"/>
      <c r="C47" s="10"/>
      <c r="D47" s="10"/>
      <c r="E47" s="10"/>
      <c r="F47" s="10"/>
    </row>
    <row r="49" spans="2:6" ht="12.75">
      <c r="B49" s="1"/>
      <c r="C49" s="1"/>
      <c r="D49" s="1"/>
      <c r="E49" s="1"/>
      <c r="F49" s="1"/>
    </row>
    <row r="50" spans="1:6" ht="12.75">
      <c r="A50" s="9"/>
      <c r="B50" s="9"/>
      <c r="C50" s="9"/>
      <c r="D50" s="8"/>
      <c r="E50" s="7"/>
      <c r="F50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zoomScalePageLayoutView="0" workbookViewId="0" topLeftCell="A1">
      <selection activeCell="B16" sqref="B16"/>
    </sheetView>
  </sheetViews>
  <sheetFormatPr defaultColWidth="8.8515625" defaultRowHeight="12.75"/>
  <cols>
    <col min="1" max="1" width="32.421875" style="0" customWidth="1"/>
    <col min="2" max="2" width="15.7109375" style="0" customWidth="1"/>
    <col min="3" max="3" width="13.28125" style="0" customWidth="1"/>
    <col min="4" max="4" width="12.8515625" style="0" customWidth="1"/>
    <col min="5" max="12" width="15.7109375" style="0" customWidth="1"/>
  </cols>
  <sheetData>
    <row r="1" spans="1:4" ht="22.5">
      <c r="A1" s="72" t="s">
        <v>12</v>
      </c>
      <c r="B1" s="72"/>
      <c r="C1" s="72"/>
      <c r="D1" s="3"/>
    </row>
    <row r="2" spans="1:4" ht="18.75" thickBot="1">
      <c r="A2" s="73" t="s">
        <v>8</v>
      </c>
      <c r="B2" s="73"/>
      <c r="C2" s="73"/>
      <c r="D2" s="4"/>
    </row>
    <row r="3" spans="1:4" ht="15.75">
      <c r="A3" s="16" t="s">
        <v>20</v>
      </c>
      <c r="B3" s="17"/>
      <c r="C3" s="17"/>
      <c r="D3" s="17"/>
    </row>
    <row r="4" spans="1:2" ht="15.75">
      <c r="A4" s="18"/>
      <c r="B4" s="18"/>
    </row>
    <row r="5" spans="1:2" ht="15.75">
      <c r="A5" s="19" t="s">
        <v>3</v>
      </c>
      <c r="B5" s="20">
        <v>0.1</v>
      </c>
    </row>
    <row r="6" spans="1:2" ht="15.75">
      <c r="A6" s="19" t="s">
        <v>40</v>
      </c>
      <c r="B6" s="19">
        <v>5</v>
      </c>
    </row>
    <row r="7" spans="1:2" ht="15.75">
      <c r="A7" s="19" t="s">
        <v>41</v>
      </c>
      <c r="B7" s="19">
        <v>1</v>
      </c>
    </row>
    <row r="8" spans="1:2" ht="15.75">
      <c r="A8" s="19" t="s">
        <v>42</v>
      </c>
      <c r="B8" s="21">
        <v>1000</v>
      </c>
    </row>
    <row r="9" spans="6:11" ht="12.75" customHeight="1">
      <c r="F9" s="15"/>
      <c r="G9" s="15"/>
      <c r="H9" s="15"/>
      <c r="I9" s="15"/>
      <c r="J9" s="15"/>
      <c r="K9" s="15"/>
    </row>
    <row r="10" spans="1:13" s="13" customFormat="1" ht="12.75" customHeight="1">
      <c r="A10"/>
      <c r="B10"/>
      <c r="C10"/>
      <c r="D10"/>
      <c r="E10"/>
      <c r="F10"/>
      <c r="G10"/>
      <c r="H10"/>
      <c r="I10"/>
      <c r="J10"/>
      <c r="K10"/>
      <c r="L10"/>
      <c r="M10" s="14"/>
    </row>
    <row r="11" ht="12.75" customHeight="1"/>
    <row r="12" spans="1:2" ht="12.75" customHeight="1">
      <c r="A12" s="22" t="s">
        <v>7</v>
      </c>
      <c r="B12" s="23"/>
    </row>
    <row r="13" spans="1:2" ht="12.75" customHeight="1">
      <c r="A13" s="18"/>
      <c r="B13" s="18"/>
    </row>
    <row r="14" spans="1:2" ht="12.75" customHeight="1">
      <c r="A14" s="19" t="s">
        <v>33</v>
      </c>
      <c r="B14" s="24">
        <f>($B$6*$B$7)</f>
        <v>5</v>
      </c>
    </row>
    <row r="15" spans="1:2" ht="12.75" customHeight="1">
      <c r="A15" s="19" t="s">
        <v>34</v>
      </c>
      <c r="B15" s="20">
        <f>($B$5/$B$7)</f>
        <v>0.1</v>
      </c>
    </row>
    <row r="16" spans="1:2" ht="12.75" customHeight="1">
      <c r="A16" s="19" t="s">
        <v>35</v>
      </c>
      <c r="B16" s="25">
        <f>PV($B$15,$B$14,$B$8,0,0)</f>
        <v>-3790.7867694084507</v>
      </c>
    </row>
    <row r="17" spans="1:2" ht="15.75">
      <c r="A17" s="18"/>
      <c r="B17" s="18"/>
    </row>
    <row r="18" spans="1:2" ht="15.75">
      <c r="A18" s="26" t="s">
        <v>22</v>
      </c>
      <c r="B18" s="27"/>
    </row>
    <row r="19" spans="1:2" ht="15.75">
      <c r="A19" s="18"/>
      <c r="B19" s="18"/>
    </row>
    <row r="20" spans="1:2" ht="15.75">
      <c r="A20" s="19" t="s">
        <v>43</v>
      </c>
      <c r="B20" s="49">
        <f>($B$16)*-1</f>
        <v>3790.7867694084507</v>
      </c>
    </row>
    <row r="24" ht="15.75">
      <c r="E24" s="15"/>
    </row>
    <row r="25" spans="1:5" ht="15.75">
      <c r="A25" s="15"/>
      <c r="B25" s="15"/>
      <c r="C25" s="15"/>
      <c r="D25" s="15"/>
      <c r="E25" s="15"/>
    </row>
    <row r="26" spans="1:5" ht="15.75">
      <c r="A26" s="15"/>
      <c r="B26" s="15"/>
      <c r="C26" s="15"/>
      <c r="D26" s="15"/>
      <c r="E26" s="15"/>
    </row>
    <row r="27" spans="1:5" ht="15.75">
      <c r="A27" s="15"/>
      <c r="B27" s="15"/>
      <c r="C27" s="15"/>
      <c r="D27" s="15"/>
      <c r="E27" s="15"/>
    </row>
    <row r="28" spans="1:5" ht="15.75">
      <c r="A28" s="15"/>
      <c r="B28" s="15"/>
      <c r="C28" s="15"/>
      <c r="D28" s="15"/>
      <c r="E28" s="15"/>
    </row>
    <row r="29" spans="1:12" s="5" customFormat="1" ht="15.75">
      <c r="A29" s="15"/>
      <c r="B29" s="15"/>
      <c r="C29" s="15"/>
      <c r="D29" s="15"/>
      <c r="E29" s="15"/>
      <c r="F29"/>
      <c r="G29"/>
      <c r="H29"/>
      <c r="I29"/>
      <c r="J29"/>
      <c r="K29"/>
      <c r="L29"/>
    </row>
    <row r="30" spans="1:12" s="5" customFormat="1" ht="15.75">
      <c r="A30" s="15"/>
      <c r="B30" s="15"/>
      <c r="C30" s="15"/>
      <c r="D30" s="15"/>
      <c r="E30" s="15"/>
      <c r="F30"/>
      <c r="G30"/>
      <c r="H30"/>
      <c r="I30"/>
      <c r="J30"/>
      <c r="K30"/>
      <c r="L30"/>
    </row>
    <row r="31" spans="1:5" ht="15.75">
      <c r="A31" s="15"/>
      <c r="B31" s="15"/>
      <c r="C31" s="15"/>
      <c r="D31" s="15"/>
      <c r="E31" s="15"/>
    </row>
    <row r="32" spans="1:5" ht="15.75">
      <c r="A32" s="15"/>
      <c r="B32" s="15"/>
      <c r="C32" s="15"/>
      <c r="D32" s="15"/>
      <c r="E32" s="15"/>
    </row>
    <row r="33" spans="1:12" s="9" customFormat="1" ht="15.75">
      <c r="A33" s="15"/>
      <c r="B33" s="15"/>
      <c r="C33" s="15"/>
      <c r="D33" s="15"/>
      <c r="E33" s="15"/>
      <c r="F33"/>
      <c r="G33"/>
      <c r="H33"/>
      <c r="I33"/>
      <c r="J33"/>
      <c r="K33"/>
      <c r="L33"/>
    </row>
    <row r="34" spans="1:12" s="9" customFormat="1" ht="15.75">
      <c r="A34" s="15"/>
      <c r="B34" s="15"/>
      <c r="C34" s="15"/>
      <c r="D34" s="15"/>
      <c r="E34" s="15"/>
      <c r="F34"/>
      <c r="G34"/>
      <c r="H34"/>
      <c r="I34"/>
      <c r="J34"/>
      <c r="K34"/>
      <c r="L34"/>
    </row>
    <row r="35" spans="1:5" ht="15.75">
      <c r="A35" s="15"/>
      <c r="B35" s="15"/>
      <c r="C35" s="15"/>
      <c r="D35" s="15"/>
      <c r="E35" s="15"/>
    </row>
    <row r="36" spans="1:5" ht="15.75">
      <c r="A36" s="15"/>
      <c r="B36" s="15"/>
      <c r="C36" s="15"/>
      <c r="D36" s="15"/>
      <c r="E36" s="15"/>
    </row>
    <row r="37" spans="1:5" ht="15.75">
      <c r="A37" s="15"/>
      <c r="B37" s="15"/>
      <c r="C37" s="15"/>
      <c r="D37" s="15"/>
      <c r="E37" s="1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10"/>
      <c r="C46" s="10"/>
      <c r="D46" s="10"/>
      <c r="E46" s="10"/>
      <c r="F46" s="10"/>
    </row>
    <row r="48" spans="2:6" ht="12.75">
      <c r="B48" s="1"/>
      <c r="C48" s="1"/>
      <c r="D48" s="1"/>
      <c r="E48" s="1"/>
      <c r="F48" s="1"/>
    </row>
    <row r="49" spans="1:6" ht="12.75">
      <c r="A49" s="9"/>
      <c r="B49" s="9"/>
      <c r="C49" s="9"/>
      <c r="D49" s="8"/>
      <c r="E49" s="7"/>
      <c r="F49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="125" zoomScaleNormal="125" zoomScalePageLayoutView="0" workbookViewId="0" topLeftCell="A1">
      <selection activeCell="A1" sqref="A1:C1"/>
    </sheetView>
  </sheetViews>
  <sheetFormatPr defaultColWidth="8.8515625" defaultRowHeight="12.75"/>
  <cols>
    <col min="1" max="1" width="29.00390625" style="0" customWidth="1"/>
    <col min="2" max="5" width="15.28125" style="0" customWidth="1"/>
    <col min="6" max="12" width="15.7109375" style="0" customWidth="1"/>
  </cols>
  <sheetData>
    <row r="1" spans="1:5" ht="22.5">
      <c r="A1" s="72" t="s">
        <v>5</v>
      </c>
      <c r="B1" s="72"/>
      <c r="C1" s="72"/>
      <c r="E1" s="3"/>
    </row>
    <row r="2" spans="1:5" ht="18.75" thickBot="1">
      <c r="A2" s="73" t="s">
        <v>8</v>
      </c>
      <c r="B2" s="73"/>
      <c r="C2" s="73"/>
      <c r="D2" s="2"/>
      <c r="E2" s="4"/>
    </row>
    <row r="3" spans="1:5" ht="15.75">
      <c r="A3" s="16" t="s">
        <v>20</v>
      </c>
      <c r="B3" s="16"/>
      <c r="C3" s="16"/>
      <c r="D3" s="16"/>
      <c r="E3" s="16"/>
    </row>
    <row r="4" spans="1:2" ht="15.75">
      <c r="A4" s="19"/>
      <c r="B4" s="19"/>
    </row>
    <row r="5" spans="1:2" ht="15.75">
      <c r="A5" s="19" t="s">
        <v>3</v>
      </c>
      <c r="B5" s="20">
        <v>0.12</v>
      </c>
    </row>
    <row r="6" spans="1:2" ht="15.75">
      <c r="A6" s="19" t="s">
        <v>52</v>
      </c>
      <c r="B6" s="65">
        <v>30000</v>
      </c>
    </row>
    <row r="7" spans="1:2" ht="15.75">
      <c r="A7" s="19" t="s">
        <v>24</v>
      </c>
      <c r="B7" s="19">
        <v>4</v>
      </c>
    </row>
    <row r="8" spans="1:2" ht="15.75">
      <c r="A8" s="19" t="s">
        <v>53</v>
      </c>
      <c r="B8" s="19">
        <v>12</v>
      </c>
    </row>
    <row r="9" spans="1:2" ht="15.75">
      <c r="A9" s="19"/>
      <c r="B9" s="19"/>
    </row>
    <row r="10" spans="1:2" ht="15.75">
      <c r="A10" s="19"/>
      <c r="B10" s="19"/>
    </row>
    <row r="11" spans="1:5" ht="15.75">
      <c r="A11" s="22" t="s">
        <v>54</v>
      </c>
      <c r="B11" s="22"/>
      <c r="C11" s="22"/>
      <c r="D11" s="22"/>
      <c r="E11" s="22"/>
    </row>
    <row r="12" spans="1:2" ht="15.75">
      <c r="A12" s="19"/>
      <c r="B12" s="19"/>
    </row>
    <row r="13" spans="1:2" ht="15.75">
      <c r="A13" s="19" t="s">
        <v>0</v>
      </c>
      <c r="B13" s="20">
        <f>(B5/B8)</f>
        <v>0.01</v>
      </c>
    </row>
    <row r="14" spans="1:2" ht="15.75">
      <c r="A14" s="19" t="s">
        <v>1</v>
      </c>
      <c r="B14" s="19">
        <f>+(B7*B8)</f>
        <v>48</v>
      </c>
    </row>
    <row r="15" spans="1:2" ht="15.75">
      <c r="A15" s="19"/>
      <c r="B15" s="19"/>
    </row>
    <row r="16" spans="1:5" ht="12.75" customHeight="1">
      <c r="A16" s="26" t="s">
        <v>22</v>
      </c>
      <c r="B16" s="26"/>
      <c r="C16" s="26"/>
      <c r="D16" s="26"/>
      <c r="E16" s="26"/>
    </row>
    <row r="17" spans="1:5" ht="12.75" customHeight="1">
      <c r="A17" s="19"/>
      <c r="B17" s="19"/>
      <c r="C17" s="19"/>
      <c r="D17" s="19"/>
      <c r="E17" s="19"/>
    </row>
    <row r="18" spans="1:12" s="12" customFormat="1" ht="12.75" customHeight="1">
      <c r="A18" s="50" t="s">
        <v>15</v>
      </c>
      <c r="B18" s="51" t="s">
        <v>16</v>
      </c>
      <c r="C18" s="52" t="s">
        <v>17</v>
      </c>
      <c r="D18" s="52" t="s">
        <v>18</v>
      </c>
      <c r="E18" s="52" t="s">
        <v>19</v>
      </c>
      <c r="F18"/>
      <c r="G18"/>
      <c r="H18"/>
      <c r="I18"/>
      <c r="J18"/>
      <c r="K18"/>
      <c r="L18"/>
    </row>
    <row r="19" spans="1:12" s="11" customFormat="1" ht="12.75" customHeight="1">
      <c r="A19" s="40">
        <v>1</v>
      </c>
      <c r="B19" s="44">
        <f>PMT($B$13,$B$14,-$B$6)</f>
        <v>790.015062957833</v>
      </c>
      <c r="C19" s="45">
        <f>(B6*B13)</f>
        <v>300</v>
      </c>
      <c r="D19" s="45">
        <f>(B19-C19)</f>
        <v>490.01506295783304</v>
      </c>
      <c r="E19" s="45">
        <f>(B6-D19)</f>
        <v>29509.984937042165</v>
      </c>
      <c r="F19"/>
      <c r="G19"/>
      <c r="H19"/>
      <c r="I19"/>
      <c r="J19"/>
      <c r="K19"/>
      <c r="L19"/>
    </row>
    <row r="20" spans="1:12" s="11" customFormat="1" ht="12.75" customHeight="1">
      <c r="A20" s="40">
        <v>2</v>
      </c>
      <c r="B20" s="44">
        <f aca="true" t="shared" si="0" ref="B20:B66">PMT($B$13,$B$14,-$B$6)</f>
        <v>790.015062957833</v>
      </c>
      <c r="C20" s="45">
        <f>($B$13*E19)</f>
        <v>295.0998493704217</v>
      </c>
      <c r="D20" s="45">
        <f>(B20-C20)</f>
        <v>494.91521358741136</v>
      </c>
      <c r="E20" s="45">
        <f>(E19-D20)</f>
        <v>29015.069723454755</v>
      </c>
      <c r="F20"/>
      <c r="G20"/>
      <c r="H20"/>
      <c r="I20"/>
      <c r="J20"/>
      <c r="K20"/>
      <c r="L20"/>
    </row>
    <row r="21" spans="1:12" s="11" customFormat="1" ht="12.75" customHeight="1">
      <c r="A21" s="40">
        <v>3</v>
      </c>
      <c r="B21" s="44">
        <f t="shared" si="0"/>
        <v>790.015062957833</v>
      </c>
      <c r="C21" s="45">
        <f aca="true" t="shared" si="1" ref="C21:C42">($B$13*E20)</f>
        <v>290.1506972345476</v>
      </c>
      <c r="D21" s="45">
        <f aca="true" t="shared" si="2" ref="D21:D42">(B21-C21)</f>
        <v>499.86436572328546</v>
      </c>
      <c r="E21" s="45">
        <f aca="true" t="shared" si="3" ref="E21:E42">(E20-D21)</f>
        <v>28515.20535773147</v>
      </c>
      <c r="F21"/>
      <c r="G21"/>
      <c r="H21"/>
      <c r="I21"/>
      <c r="J21"/>
      <c r="K21"/>
      <c r="L21"/>
    </row>
    <row r="22" spans="1:12" s="11" customFormat="1" ht="12.75" customHeight="1">
      <c r="A22" s="40">
        <v>4</v>
      </c>
      <c r="B22" s="44">
        <f t="shared" si="0"/>
        <v>790.015062957833</v>
      </c>
      <c r="C22" s="45">
        <f t="shared" si="1"/>
        <v>285.1520535773147</v>
      </c>
      <c r="D22" s="45">
        <f t="shared" si="2"/>
        <v>504.86300938051835</v>
      </c>
      <c r="E22" s="45">
        <f t="shared" si="3"/>
        <v>28010.34234835095</v>
      </c>
      <c r="F22"/>
      <c r="G22"/>
      <c r="H22"/>
      <c r="I22"/>
      <c r="J22"/>
      <c r="K22"/>
      <c r="L22"/>
    </row>
    <row r="23" spans="1:12" s="11" customFormat="1" ht="12.75" customHeight="1">
      <c r="A23" s="40">
        <v>5</v>
      </c>
      <c r="B23" s="44">
        <f t="shared" si="0"/>
        <v>790.015062957833</v>
      </c>
      <c r="C23" s="45">
        <f t="shared" si="1"/>
        <v>280.1034234835095</v>
      </c>
      <c r="D23" s="45">
        <f t="shared" si="2"/>
        <v>509.9116394743235</v>
      </c>
      <c r="E23" s="45">
        <f t="shared" si="3"/>
        <v>27500.430708876625</v>
      </c>
      <c r="F23"/>
      <c r="G23"/>
      <c r="H23"/>
      <c r="I23"/>
      <c r="J23"/>
      <c r="K23"/>
      <c r="L23"/>
    </row>
    <row r="24" spans="1:5" ht="12.75" customHeight="1">
      <c r="A24" s="40">
        <v>6</v>
      </c>
      <c r="B24" s="44">
        <f t="shared" si="0"/>
        <v>790.015062957833</v>
      </c>
      <c r="C24" s="45">
        <f t="shared" si="1"/>
        <v>275.00430708876627</v>
      </c>
      <c r="D24" s="45">
        <f t="shared" si="2"/>
        <v>515.0107558690668</v>
      </c>
      <c r="E24" s="45">
        <f t="shared" si="3"/>
        <v>26985.41995300756</v>
      </c>
    </row>
    <row r="25" spans="1:5" ht="12.75" customHeight="1">
      <c r="A25" s="40">
        <v>7</v>
      </c>
      <c r="B25" s="44">
        <f t="shared" si="0"/>
        <v>790.015062957833</v>
      </c>
      <c r="C25" s="45">
        <f t="shared" si="1"/>
        <v>269.8541995300756</v>
      </c>
      <c r="D25" s="45">
        <f t="shared" si="2"/>
        <v>520.1608634277575</v>
      </c>
      <c r="E25" s="45">
        <f t="shared" si="3"/>
        <v>26465.259089579802</v>
      </c>
    </row>
    <row r="26" spans="1:5" ht="12.75" customHeight="1">
      <c r="A26" s="40">
        <v>8</v>
      </c>
      <c r="B26" s="44">
        <f t="shared" si="0"/>
        <v>790.015062957833</v>
      </c>
      <c r="C26" s="45">
        <f t="shared" si="1"/>
        <v>264.652590895798</v>
      </c>
      <c r="D26" s="45">
        <f t="shared" si="2"/>
        <v>525.3624720620351</v>
      </c>
      <c r="E26" s="45">
        <f t="shared" si="3"/>
        <v>25939.896617517767</v>
      </c>
    </row>
    <row r="27" spans="1:5" ht="12.75" customHeight="1">
      <c r="A27" s="40">
        <v>9</v>
      </c>
      <c r="B27" s="44">
        <f t="shared" si="0"/>
        <v>790.015062957833</v>
      </c>
      <c r="C27" s="45">
        <f t="shared" si="1"/>
        <v>259.3989661751777</v>
      </c>
      <c r="D27" s="45">
        <f t="shared" si="2"/>
        <v>530.6160967826554</v>
      </c>
      <c r="E27" s="45">
        <f t="shared" si="3"/>
        <v>25409.280520735112</v>
      </c>
    </row>
    <row r="28" spans="1:5" ht="12.75" customHeight="1">
      <c r="A28" s="40">
        <v>10</v>
      </c>
      <c r="B28" s="44">
        <f t="shared" si="0"/>
        <v>790.015062957833</v>
      </c>
      <c r="C28" s="45">
        <f t="shared" si="1"/>
        <v>254.09280520735112</v>
      </c>
      <c r="D28" s="45">
        <f t="shared" si="2"/>
        <v>535.9222577504819</v>
      </c>
      <c r="E28" s="45">
        <f t="shared" si="3"/>
        <v>24873.35826298463</v>
      </c>
    </row>
    <row r="29" spans="1:5" ht="12.75" customHeight="1">
      <c r="A29" s="40">
        <v>11</v>
      </c>
      <c r="B29" s="44">
        <f t="shared" si="0"/>
        <v>790.015062957833</v>
      </c>
      <c r="C29" s="45">
        <f t="shared" si="1"/>
        <v>248.73358262984632</v>
      </c>
      <c r="D29" s="45">
        <f t="shared" si="2"/>
        <v>541.2814803279867</v>
      </c>
      <c r="E29" s="45">
        <f t="shared" si="3"/>
        <v>24332.076782656644</v>
      </c>
    </row>
    <row r="30" spans="1:5" ht="15.75">
      <c r="A30" s="40">
        <v>12</v>
      </c>
      <c r="B30" s="44">
        <f t="shared" si="0"/>
        <v>790.015062957833</v>
      </c>
      <c r="C30" s="45">
        <f t="shared" si="1"/>
        <v>243.32076782656645</v>
      </c>
      <c r="D30" s="45">
        <f t="shared" si="2"/>
        <v>546.6942951312666</v>
      </c>
      <c r="E30" s="45">
        <f t="shared" si="3"/>
        <v>23785.382487525378</v>
      </c>
    </row>
    <row r="31" spans="1:5" ht="15.75">
      <c r="A31" s="40">
        <v>13</v>
      </c>
      <c r="B31" s="44">
        <f t="shared" si="0"/>
        <v>790.015062957833</v>
      </c>
      <c r="C31" s="45">
        <f t="shared" si="1"/>
        <v>237.8538248752538</v>
      </c>
      <c r="D31" s="45">
        <f t="shared" si="2"/>
        <v>552.1612380825793</v>
      </c>
      <c r="E31" s="45">
        <f t="shared" si="3"/>
        <v>23233.2212494428</v>
      </c>
    </row>
    <row r="32" spans="1:5" ht="15.75">
      <c r="A32" s="40">
        <v>14</v>
      </c>
      <c r="B32" s="44">
        <f t="shared" si="0"/>
        <v>790.015062957833</v>
      </c>
      <c r="C32" s="45">
        <f t="shared" si="1"/>
        <v>232.33221249442798</v>
      </c>
      <c r="D32" s="45">
        <f t="shared" si="2"/>
        <v>557.6828504634051</v>
      </c>
      <c r="E32" s="45">
        <f t="shared" si="3"/>
        <v>22675.53839897939</v>
      </c>
    </row>
    <row r="33" spans="1:5" ht="15.75">
      <c r="A33" s="40">
        <v>15</v>
      </c>
      <c r="B33" s="44">
        <f t="shared" si="0"/>
        <v>790.015062957833</v>
      </c>
      <c r="C33" s="45">
        <f t="shared" si="1"/>
        <v>226.75538398979393</v>
      </c>
      <c r="D33" s="45">
        <f t="shared" si="2"/>
        <v>563.2596789680391</v>
      </c>
      <c r="E33" s="45">
        <f t="shared" si="3"/>
        <v>22112.278720011353</v>
      </c>
    </row>
    <row r="34" spans="1:5" ht="15.75">
      <c r="A34" s="40">
        <v>16</v>
      </c>
      <c r="B34" s="44">
        <f t="shared" si="0"/>
        <v>790.015062957833</v>
      </c>
      <c r="C34" s="45">
        <f t="shared" si="1"/>
        <v>221.12278720011352</v>
      </c>
      <c r="D34" s="45">
        <f t="shared" si="2"/>
        <v>568.8922757577195</v>
      </c>
      <c r="E34" s="45">
        <f t="shared" si="3"/>
        <v>21543.386444253632</v>
      </c>
    </row>
    <row r="35" spans="1:5" ht="15.75">
      <c r="A35" s="40">
        <v>17</v>
      </c>
      <c r="B35" s="44">
        <f t="shared" si="0"/>
        <v>790.015062957833</v>
      </c>
      <c r="C35" s="45">
        <f t="shared" si="1"/>
        <v>215.43386444253633</v>
      </c>
      <c r="D35" s="45">
        <f t="shared" si="2"/>
        <v>574.5811985152967</v>
      </c>
      <c r="E35" s="45">
        <f t="shared" si="3"/>
        <v>20968.805245738335</v>
      </c>
    </row>
    <row r="36" spans="1:5" ht="15.75">
      <c r="A36" s="40">
        <v>18</v>
      </c>
      <c r="B36" s="44">
        <f t="shared" si="0"/>
        <v>790.015062957833</v>
      </c>
      <c r="C36" s="45">
        <f t="shared" si="1"/>
        <v>209.68805245738335</v>
      </c>
      <c r="D36" s="45">
        <f t="shared" si="2"/>
        <v>580.3270105004497</v>
      </c>
      <c r="E36" s="45">
        <f t="shared" si="3"/>
        <v>20388.478235237886</v>
      </c>
    </row>
    <row r="37" spans="1:5" ht="15.75">
      <c r="A37" s="40">
        <v>19</v>
      </c>
      <c r="B37" s="44">
        <f t="shared" si="0"/>
        <v>790.015062957833</v>
      </c>
      <c r="C37" s="45">
        <f t="shared" si="1"/>
        <v>203.88478235237886</v>
      </c>
      <c r="D37" s="45">
        <f t="shared" si="2"/>
        <v>586.1302806054541</v>
      </c>
      <c r="E37" s="45">
        <f t="shared" si="3"/>
        <v>19802.34795463243</v>
      </c>
    </row>
    <row r="38" spans="1:5" ht="15.75">
      <c r="A38" s="40">
        <v>20</v>
      </c>
      <c r="B38" s="44">
        <f t="shared" si="0"/>
        <v>790.015062957833</v>
      </c>
      <c r="C38" s="45">
        <f t="shared" si="1"/>
        <v>198.02347954632432</v>
      </c>
      <c r="D38" s="45">
        <f t="shared" si="2"/>
        <v>591.9915834115087</v>
      </c>
      <c r="E38" s="45">
        <f t="shared" si="3"/>
        <v>19210.35637122092</v>
      </c>
    </row>
    <row r="39" spans="1:5" ht="15.75">
      <c r="A39" s="40">
        <v>21</v>
      </c>
      <c r="B39" s="44">
        <f t="shared" si="0"/>
        <v>790.015062957833</v>
      </c>
      <c r="C39" s="45">
        <f t="shared" si="1"/>
        <v>192.10356371220922</v>
      </c>
      <c r="D39" s="45">
        <f t="shared" si="2"/>
        <v>597.9114992456239</v>
      </c>
      <c r="E39" s="45">
        <f t="shared" si="3"/>
        <v>18612.444871975298</v>
      </c>
    </row>
    <row r="40" spans="1:5" ht="15.75">
      <c r="A40" s="40">
        <v>22</v>
      </c>
      <c r="B40" s="44">
        <f t="shared" si="0"/>
        <v>790.015062957833</v>
      </c>
      <c r="C40" s="45">
        <f t="shared" si="1"/>
        <v>186.124448719753</v>
      </c>
      <c r="D40" s="45">
        <f t="shared" si="2"/>
        <v>603.89061423808</v>
      </c>
      <c r="E40" s="45">
        <f t="shared" si="3"/>
        <v>18008.554257737218</v>
      </c>
    </row>
    <row r="41" spans="1:5" ht="15.75">
      <c r="A41" s="40">
        <v>23</v>
      </c>
      <c r="B41" s="44">
        <f t="shared" si="0"/>
        <v>790.015062957833</v>
      </c>
      <c r="C41" s="45">
        <f t="shared" si="1"/>
        <v>180.0855425773722</v>
      </c>
      <c r="D41" s="45">
        <f t="shared" si="2"/>
        <v>609.9295203804609</v>
      </c>
      <c r="E41" s="45">
        <f t="shared" si="3"/>
        <v>17398.624737356757</v>
      </c>
    </row>
    <row r="42" spans="1:12" s="5" customFormat="1" ht="15.75">
      <c r="A42" s="40">
        <v>24</v>
      </c>
      <c r="B42" s="44">
        <f t="shared" si="0"/>
        <v>790.015062957833</v>
      </c>
      <c r="C42" s="45">
        <f t="shared" si="1"/>
        <v>173.98624737356758</v>
      </c>
      <c r="D42" s="45">
        <f t="shared" si="2"/>
        <v>616.0288155842654</v>
      </c>
      <c r="E42" s="45">
        <f t="shared" si="3"/>
        <v>16782.595921772492</v>
      </c>
      <c r="F42"/>
      <c r="G42"/>
      <c r="H42"/>
      <c r="I42"/>
      <c r="J42"/>
      <c r="K42"/>
      <c r="L42"/>
    </row>
    <row r="43" spans="1:12" s="5" customFormat="1" ht="15.75">
      <c r="A43" s="40">
        <v>25</v>
      </c>
      <c r="B43" s="44">
        <f t="shared" si="0"/>
        <v>790.015062957833</v>
      </c>
      <c r="C43" s="45">
        <f aca="true" t="shared" si="4" ref="C43:C66">($B$13*E42)</f>
        <v>167.82595921772491</v>
      </c>
      <c r="D43" s="45">
        <f aca="true" t="shared" si="5" ref="D43:D66">(B43-C43)</f>
        <v>622.1891037401081</v>
      </c>
      <c r="E43" s="45">
        <f aca="true" t="shared" si="6" ref="E43:E66">(E42-D43)</f>
        <v>16160.406818032385</v>
      </c>
      <c r="F43"/>
      <c r="G43"/>
      <c r="H43"/>
      <c r="I43"/>
      <c r="J43"/>
      <c r="K43"/>
      <c r="L43"/>
    </row>
    <row r="44" spans="1:5" ht="15.75">
      <c r="A44" s="40">
        <v>26</v>
      </c>
      <c r="B44" s="44">
        <f t="shared" si="0"/>
        <v>790.015062957833</v>
      </c>
      <c r="C44" s="45">
        <f t="shared" si="4"/>
        <v>161.60406818032385</v>
      </c>
      <c r="D44" s="45">
        <f t="shared" si="5"/>
        <v>628.4109947775091</v>
      </c>
      <c r="E44" s="45">
        <f t="shared" si="6"/>
        <v>15531.995823254876</v>
      </c>
    </row>
    <row r="45" spans="1:5" ht="15.75">
      <c r="A45" s="40">
        <v>27</v>
      </c>
      <c r="B45" s="44">
        <f t="shared" si="0"/>
        <v>790.015062957833</v>
      </c>
      <c r="C45" s="45">
        <f t="shared" si="4"/>
        <v>155.31995823254877</v>
      </c>
      <c r="D45" s="45">
        <f t="shared" si="5"/>
        <v>634.6951047252843</v>
      </c>
      <c r="E45" s="45">
        <f t="shared" si="6"/>
        <v>14897.300718529592</v>
      </c>
    </row>
    <row r="46" spans="1:12" s="9" customFormat="1" ht="15.75">
      <c r="A46" s="40">
        <v>28</v>
      </c>
      <c r="B46" s="44">
        <f t="shared" si="0"/>
        <v>790.015062957833</v>
      </c>
      <c r="C46" s="45">
        <f t="shared" si="4"/>
        <v>148.97300718529593</v>
      </c>
      <c r="D46" s="45">
        <f t="shared" si="5"/>
        <v>641.0420557725371</v>
      </c>
      <c r="E46" s="45">
        <f t="shared" si="6"/>
        <v>14256.258662757054</v>
      </c>
      <c r="F46"/>
      <c r="G46"/>
      <c r="H46"/>
      <c r="I46"/>
      <c r="J46"/>
      <c r="K46"/>
      <c r="L46"/>
    </row>
    <row r="47" spans="1:12" s="9" customFormat="1" ht="15.75">
      <c r="A47" s="40">
        <v>29</v>
      </c>
      <c r="B47" s="44">
        <f t="shared" si="0"/>
        <v>790.015062957833</v>
      </c>
      <c r="C47" s="45">
        <f t="shared" si="4"/>
        <v>142.56258662757054</v>
      </c>
      <c r="D47" s="45">
        <f t="shared" si="5"/>
        <v>647.4524763302625</v>
      </c>
      <c r="E47" s="45">
        <f t="shared" si="6"/>
        <v>13608.806186426791</v>
      </c>
      <c r="F47"/>
      <c r="G47"/>
      <c r="H47"/>
      <c r="I47"/>
      <c r="J47"/>
      <c r="K47"/>
      <c r="L47"/>
    </row>
    <row r="48" spans="1:5" ht="15.75">
      <c r="A48" s="40">
        <v>30</v>
      </c>
      <c r="B48" s="44">
        <f t="shared" si="0"/>
        <v>790.015062957833</v>
      </c>
      <c r="C48" s="45">
        <f t="shared" si="4"/>
        <v>136.0880618642679</v>
      </c>
      <c r="D48" s="45">
        <f t="shared" si="5"/>
        <v>653.9270010935652</v>
      </c>
      <c r="E48" s="45">
        <f t="shared" si="6"/>
        <v>12954.879185333226</v>
      </c>
    </row>
    <row r="49" spans="1:5" ht="15.75">
      <c r="A49" s="40">
        <v>31</v>
      </c>
      <c r="B49" s="44">
        <f t="shared" si="0"/>
        <v>790.015062957833</v>
      </c>
      <c r="C49" s="45">
        <f t="shared" si="4"/>
        <v>129.54879185333226</v>
      </c>
      <c r="D49" s="45">
        <f t="shared" si="5"/>
        <v>660.4662711045007</v>
      </c>
      <c r="E49" s="45">
        <f t="shared" si="6"/>
        <v>12294.412914228726</v>
      </c>
    </row>
    <row r="50" spans="1:5" ht="15.75">
      <c r="A50" s="40">
        <v>32</v>
      </c>
      <c r="B50" s="44">
        <f t="shared" si="0"/>
        <v>790.015062957833</v>
      </c>
      <c r="C50" s="45">
        <f t="shared" si="4"/>
        <v>122.94412914228725</v>
      </c>
      <c r="D50" s="45">
        <f t="shared" si="5"/>
        <v>667.0709338155458</v>
      </c>
      <c r="E50" s="45">
        <f t="shared" si="6"/>
        <v>11627.341980413179</v>
      </c>
    </row>
    <row r="51" spans="1:5" ht="15.75">
      <c r="A51" s="40">
        <v>33</v>
      </c>
      <c r="B51" s="44">
        <f t="shared" si="0"/>
        <v>790.015062957833</v>
      </c>
      <c r="C51" s="45">
        <f t="shared" si="4"/>
        <v>116.27341980413179</v>
      </c>
      <c r="D51" s="45">
        <f t="shared" si="5"/>
        <v>673.7416431537013</v>
      </c>
      <c r="E51" s="45">
        <f t="shared" si="6"/>
        <v>10953.600337259479</v>
      </c>
    </row>
    <row r="52" spans="1:5" ht="15.75">
      <c r="A52" s="40">
        <v>34</v>
      </c>
      <c r="B52" s="44">
        <f t="shared" si="0"/>
        <v>790.015062957833</v>
      </c>
      <c r="C52" s="45">
        <f t="shared" si="4"/>
        <v>109.53600337259479</v>
      </c>
      <c r="D52" s="45">
        <f t="shared" si="5"/>
        <v>680.4790595852382</v>
      </c>
      <c r="E52" s="45">
        <f t="shared" si="6"/>
        <v>10273.12127767424</v>
      </c>
    </row>
    <row r="53" spans="1:5" ht="15.75">
      <c r="A53" s="40">
        <v>35</v>
      </c>
      <c r="B53" s="44">
        <f t="shared" si="0"/>
        <v>790.015062957833</v>
      </c>
      <c r="C53" s="45">
        <f t="shared" si="4"/>
        <v>102.7312127767424</v>
      </c>
      <c r="D53" s="45">
        <f t="shared" si="5"/>
        <v>687.2838501810907</v>
      </c>
      <c r="E53" s="45">
        <f t="shared" si="6"/>
        <v>9585.837427493148</v>
      </c>
    </row>
    <row r="54" spans="1:5" ht="15.75">
      <c r="A54" s="40">
        <v>36</v>
      </c>
      <c r="B54" s="44">
        <f t="shared" si="0"/>
        <v>790.015062957833</v>
      </c>
      <c r="C54" s="45">
        <f t="shared" si="4"/>
        <v>95.85837427493149</v>
      </c>
      <c r="D54" s="45">
        <f t="shared" si="5"/>
        <v>694.1566886829015</v>
      </c>
      <c r="E54" s="45">
        <f t="shared" si="6"/>
        <v>8891.680738810246</v>
      </c>
    </row>
    <row r="55" spans="1:5" ht="15.75">
      <c r="A55" s="40">
        <v>37</v>
      </c>
      <c r="B55" s="44">
        <f t="shared" si="0"/>
        <v>790.015062957833</v>
      </c>
      <c r="C55" s="45">
        <f t="shared" si="4"/>
        <v>88.91680738810247</v>
      </c>
      <c r="D55" s="45">
        <f t="shared" si="5"/>
        <v>701.0982555697306</v>
      </c>
      <c r="E55" s="45">
        <f t="shared" si="6"/>
        <v>8190.582483240516</v>
      </c>
    </row>
    <row r="56" spans="1:5" ht="15.75">
      <c r="A56" s="40">
        <v>38</v>
      </c>
      <c r="B56" s="44">
        <f t="shared" si="0"/>
        <v>790.015062957833</v>
      </c>
      <c r="C56" s="45">
        <f t="shared" si="4"/>
        <v>81.90582483240516</v>
      </c>
      <c r="D56" s="45">
        <f t="shared" si="5"/>
        <v>708.1092381254279</v>
      </c>
      <c r="E56" s="45">
        <f t="shared" si="6"/>
        <v>7482.4732451150885</v>
      </c>
    </row>
    <row r="57" spans="1:5" ht="15.75">
      <c r="A57" s="40">
        <v>39</v>
      </c>
      <c r="B57" s="44">
        <f t="shared" si="0"/>
        <v>790.015062957833</v>
      </c>
      <c r="C57" s="45">
        <f t="shared" si="4"/>
        <v>74.8247324511509</v>
      </c>
      <c r="D57" s="45">
        <f t="shared" si="5"/>
        <v>715.1903305066821</v>
      </c>
      <c r="E57" s="45">
        <f t="shared" si="6"/>
        <v>6767.282914608406</v>
      </c>
    </row>
    <row r="58" spans="1:6" ht="15.75">
      <c r="A58" s="40">
        <v>40</v>
      </c>
      <c r="B58" s="44">
        <f t="shared" si="0"/>
        <v>790.015062957833</v>
      </c>
      <c r="C58" s="45">
        <f t="shared" si="4"/>
        <v>67.67282914608406</v>
      </c>
      <c r="D58" s="45">
        <f t="shared" si="5"/>
        <v>722.342233811749</v>
      </c>
      <c r="E58" s="45">
        <f t="shared" si="6"/>
        <v>6044.940680796657</v>
      </c>
      <c r="F58" s="5"/>
    </row>
    <row r="59" spans="1:6" ht="15.75">
      <c r="A59" s="40">
        <v>41</v>
      </c>
      <c r="B59" s="44">
        <f t="shared" si="0"/>
        <v>790.015062957833</v>
      </c>
      <c r="C59" s="45">
        <f t="shared" si="4"/>
        <v>60.44940680796657</v>
      </c>
      <c r="D59" s="45">
        <f t="shared" si="5"/>
        <v>729.5656561498665</v>
      </c>
      <c r="E59" s="45">
        <f t="shared" si="6"/>
        <v>5315.375024646791</v>
      </c>
      <c r="F59" s="10"/>
    </row>
    <row r="60" spans="1:5" ht="15.75">
      <c r="A60" s="40">
        <v>42</v>
      </c>
      <c r="B60" s="44">
        <f t="shared" si="0"/>
        <v>790.015062957833</v>
      </c>
      <c r="C60" s="45">
        <f t="shared" si="4"/>
        <v>53.15375024646791</v>
      </c>
      <c r="D60" s="45">
        <f t="shared" si="5"/>
        <v>736.8613127113651</v>
      </c>
      <c r="E60" s="45">
        <f t="shared" si="6"/>
        <v>4578.513711935426</v>
      </c>
    </row>
    <row r="61" spans="1:6" ht="15.75">
      <c r="A61" s="40">
        <v>43</v>
      </c>
      <c r="B61" s="44">
        <f t="shared" si="0"/>
        <v>790.015062957833</v>
      </c>
      <c r="C61" s="45">
        <f t="shared" si="4"/>
        <v>45.78513711935426</v>
      </c>
      <c r="D61" s="45">
        <f t="shared" si="5"/>
        <v>744.2299258384787</v>
      </c>
      <c r="E61" s="45">
        <f t="shared" si="6"/>
        <v>3834.283786096947</v>
      </c>
      <c r="F61" s="1"/>
    </row>
    <row r="62" spans="1:6" ht="15.75">
      <c r="A62" s="40">
        <v>44</v>
      </c>
      <c r="B62" s="44">
        <f t="shared" si="0"/>
        <v>790.015062957833</v>
      </c>
      <c r="C62" s="45">
        <f t="shared" si="4"/>
        <v>38.342837860969475</v>
      </c>
      <c r="D62" s="45">
        <f t="shared" si="5"/>
        <v>751.6722250968636</v>
      </c>
      <c r="E62" s="45">
        <f t="shared" si="6"/>
        <v>3082.6115610000834</v>
      </c>
      <c r="F62" s="6"/>
    </row>
    <row r="63" spans="1:5" ht="15.75">
      <c r="A63" s="40">
        <v>45</v>
      </c>
      <c r="B63" s="44">
        <f t="shared" si="0"/>
        <v>790.015062957833</v>
      </c>
      <c r="C63" s="45">
        <f t="shared" si="4"/>
        <v>30.826115610000834</v>
      </c>
      <c r="D63" s="45">
        <f t="shared" si="5"/>
        <v>759.1889473478323</v>
      </c>
      <c r="E63" s="45">
        <f t="shared" si="6"/>
        <v>2323.422613652251</v>
      </c>
    </row>
    <row r="64" spans="1:5" ht="15.75">
      <c r="A64" s="40">
        <v>46</v>
      </c>
      <c r="B64" s="44">
        <f t="shared" si="0"/>
        <v>790.015062957833</v>
      </c>
      <c r="C64" s="45">
        <f t="shared" si="4"/>
        <v>23.234226136522512</v>
      </c>
      <c r="D64" s="45">
        <f t="shared" si="5"/>
        <v>766.7808368213106</v>
      </c>
      <c r="E64" s="45">
        <f t="shared" si="6"/>
        <v>1556.6417768309407</v>
      </c>
    </row>
    <row r="65" spans="1:5" ht="15.75">
      <c r="A65" s="40">
        <v>47</v>
      </c>
      <c r="B65" s="44">
        <f t="shared" si="0"/>
        <v>790.015062957833</v>
      </c>
      <c r="C65" s="45">
        <f t="shared" si="4"/>
        <v>15.566417768309407</v>
      </c>
      <c r="D65" s="45">
        <f t="shared" si="5"/>
        <v>774.4486451895236</v>
      </c>
      <c r="E65" s="45">
        <f t="shared" si="6"/>
        <v>782.193131641417</v>
      </c>
    </row>
    <row r="66" spans="1:5" ht="15.75">
      <c r="A66" s="40">
        <v>48</v>
      </c>
      <c r="B66" s="44">
        <f t="shared" si="0"/>
        <v>790.015062957833</v>
      </c>
      <c r="C66" s="45">
        <f t="shared" si="4"/>
        <v>7.821931316414171</v>
      </c>
      <c r="D66" s="45">
        <f t="shared" si="5"/>
        <v>782.1931316414189</v>
      </c>
      <c r="E66" s="45">
        <f t="shared" si="6"/>
        <v>-1.8189894035458565E-12</v>
      </c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zoomScale="125" zoomScaleNormal="125" zoomScalePageLayoutView="0" workbookViewId="0" topLeftCell="A1">
      <selection activeCell="A1" sqref="A1:C1"/>
    </sheetView>
  </sheetViews>
  <sheetFormatPr defaultColWidth="8.8515625" defaultRowHeight="12.75"/>
  <cols>
    <col min="1" max="1" width="29.00390625" style="0" customWidth="1"/>
    <col min="2" max="5" width="15.28125" style="0" customWidth="1"/>
    <col min="6" max="12" width="15.7109375" style="0" customWidth="1"/>
  </cols>
  <sheetData>
    <row r="1" spans="1:6" ht="22.5">
      <c r="A1" s="72" t="s">
        <v>81</v>
      </c>
      <c r="B1" s="72"/>
      <c r="C1" s="72"/>
      <c r="F1" s="3"/>
    </row>
    <row r="2" spans="1:6" ht="18.75" thickBot="1">
      <c r="A2" s="73" t="s">
        <v>8</v>
      </c>
      <c r="B2" s="73"/>
      <c r="C2" s="73"/>
      <c r="D2" s="2"/>
      <c r="E2" s="2"/>
      <c r="F2" s="4"/>
    </row>
    <row r="3" spans="1:6" ht="16.5" thickTop="1">
      <c r="A3" s="16" t="s">
        <v>20</v>
      </c>
      <c r="B3" s="16"/>
      <c r="C3" s="16"/>
      <c r="D3" s="16"/>
      <c r="E3" s="16"/>
      <c r="F3" s="16"/>
    </row>
    <row r="4" spans="1:3" ht="15.75">
      <c r="A4" s="19"/>
      <c r="B4" s="60" t="s">
        <v>57</v>
      </c>
      <c r="C4" s="61"/>
    </row>
    <row r="5" spans="1:6" ht="15.75">
      <c r="A5" s="19"/>
      <c r="B5" s="63" t="s">
        <v>69</v>
      </c>
      <c r="C5" s="63" t="s">
        <v>66</v>
      </c>
      <c r="D5" s="63" t="s">
        <v>67</v>
      </c>
      <c r="E5" s="63" t="s">
        <v>68</v>
      </c>
      <c r="F5" s="63" t="s">
        <v>72</v>
      </c>
    </row>
    <row r="6" spans="1:6" ht="15.75">
      <c r="A6" s="19" t="s">
        <v>3</v>
      </c>
      <c r="B6" s="20">
        <v>0.12</v>
      </c>
      <c r="C6" s="20">
        <v>0.12</v>
      </c>
      <c r="D6" s="20">
        <v>0.12</v>
      </c>
      <c r="E6" s="20">
        <v>0.12</v>
      </c>
      <c r="F6" s="20">
        <v>0.12</v>
      </c>
    </row>
    <row r="7" spans="1:6" ht="15.75">
      <c r="A7" s="19" t="s">
        <v>52</v>
      </c>
      <c r="B7" s="65">
        <v>30000</v>
      </c>
      <c r="C7" s="65">
        <v>30000</v>
      </c>
      <c r="D7" s="65">
        <v>30000</v>
      </c>
      <c r="E7" s="65">
        <v>30000</v>
      </c>
      <c r="F7" s="65">
        <v>30000</v>
      </c>
    </row>
    <row r="8" spans="1:6" ht="15.75">
      <c r="A8" s="19" t="s">
        <v>24</v>
      </c>
      <c r="B8" s="19">
        <v>4</v>
      </c>
      <c r="C8" s="19">
        <v>4</v>
      </c>
      <c r="D8" s="19">
        <v>4</v>
      </c>
      <c r="E8" s="19">
        <v>4</v>
      </c>
      <c r="F8" s="19">
        <v>4</v>
      </c>
    </row>
    <row r="9" spans="1:6" ht="15.75">
      <c r="A9" s="19" t="s">
        <v>53</v>
      </c>
      <c r="B9" s="19">
        <v>12</v>
      </c>
      <c r="C9" s="19">
        <v>12</v>
      </c>
      <c r="D9" s="19">
        <v>12</v>
      </c>
      <c r="E9" s="19">
        <v>12</v>
      </c>
      <c r="F9" s="19">
        <v>12</v>
      </c>
    </row>
    <row r="10" spans="1:6" ht="15.75">
      <c r="A10" s="19"/>
      <c r="B10" s="19"/>
      <c r="C10" s="19"/>
      <c r="D10" s="19"/>
      <c r="E10" s="19"/>
      <c r="F10" s="19"/>
    </row>
    <row r="11" spans="1:2" ht="15.75">
      <c r="A11" s="60" t="s">
        <v>74</v>
      </c>
      <c r="B11" s="65">
        <f>SUM(B7:F7)</f>
        <v>150000</v>
      </c>
    </row>
    <row r="12" spans="1:2" ht="15.75">
      <c r="A12" s="60" t="s">
        <v>73</v>
      </c>
      <c r="B12" s="20">
        <v>0.12</v>
      </c>
    </row>
    <row r="13" spans="1:2" ht="15.75">
      <c r="A13" s="60" t="s">
        <v>75</v>
      </c>
      <c r="B13" s="19">
        <v>4</v>
      </c>
    </row>
    <row r="14" spans="1:2" ht="15.75">
      <c r="A14" s="19" t="s">
        <v>53</v>
      </c>
      <c r="B14" s="19">
        <v>12</v>
      </c>
    </row>
    <row r="15" spans="1:2" ht="15.75">
      <c r="A15" s="19"/>
      <c r="B15" s="19"/>
    </row>
    <row r="16" spans="1:6" ht="15.75">
      <c r="A16" s="22" t="s">
        <v>7</v>
      </c>
      <c r="B16" s="22"/>
      <c r="C16" s="22"/>
      <c r="D16" s="22"/>
      <c r="E16" s="22"/>
      <c r="F16" s="22"/>
    </row>
    <row r="17" spans="1:2" ht="15.75">
      <c r="A17" s="19"/>
      <c r="B17" s="19"/>
    </row>
    <row r="18" spans="1:6" ht="15.75">
      <c r="A18" s="19" t="s">
        <v>0</v>
      </c>
      <c r="B18" s="20">
        <f>(B6/B9)</f>
        <v>0.01</v>
      </c>
      <c r="C18" s="20">
        <f>(C6/C9)</f>
        <v>0.01</v>
      </c>
      <c r="D18" s="20">
        <f>(D6/D9)</f>
        <v>0.01</v>
      </c>
      <c r="E18" s="20">
        <f>(E6/E9)</f>
        <v>0.01</v>
      </c>
      <c r="F18" s="20">
        <f>(F6/F9)</f>
        <v>0.01</v>
      </c>
    </row>
    <row r="19" spans="1:6" ht="15.75">
      <c r="A19" s="19" t="s">
        <v>1</v>
      </c>
      <c r="B19" s="19">
        <f>+(B8*B9)</f>
        <v>48</v>
      </c>
      <c r="C19" s="19">
        <f>+(C8*C9)</f>
        <v>48</v>
      </c>
      <c r="D19" s="19">
        <f>+(D8*D9)</f>
        <v>48</v>
      </c>
      <c r="E19" s="19">
        <f>+(E8*E9)</f>
        <v>48</v>
      </c>
      <c r="F19" s="19">
        <f>+(F8*F9)</f>
        <v>48</v>
      </c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 t="s">
        <v>0</v>
      </c>
      <c r="B21" s="20">
        <f>(B12/B14)</f>
        <v>0.01</v>
      </c>
      <c r="C21" s="19"/>
      <c r="D21" s="19"/>
      <c r="E21" s="19"/>
      <c r="F21" s="19"/>
    </row>
    <row r="22" spans="1:6" ht="15.75">
      <c r="A22" s="19" t="s">
        <v>1</v>
      </c>
      <c r="B22" s="19">
        <f>+(B13*B14)</f>
        <v>48</v>
      </c>
      <c r="C22" s="19"/>
      <c r="D22" s="19"/>
      <c r="E22" s="19"/>
      <c r="F22" s="19"/>
    </row>
    <row r="23" spans="1:2" ht="15.75">
      <c r="A23" s="19"/>
      <c r="B23" s="19"/>
    </row>
    <row r="24" spans="1:6" ht="12.75" customHeight="1">
      <c r="A24" s="26" t="s">
        <v>22</v>
      </c>
      <c r="B24" s="26"/>
      <c r="C24" s="26"/>
      <c r="D24" s="26"/>
      <c r="E24" s="26"/>
      <c r="F24" s="26"/>
    </row>
    <row r="25" spans="1:7" ht="12.75" customHeight="1">
      <c r="A25" s="64"/>
      <c r="B25" s="64"/>
      <c r="C25" s="64"/>
      <c r="D25" s="64"/>
      <c r="E25" s="64"/>
      <c r="F25" s="66"/>
      <c r="G25" s="66"/>
    </row>
    <row r="26" spans="1:12" s="12" customFormat="1" ht="12.75" customHeight="1">
      <c r="A26" s="62" t="s">
        <v>57</v>
      </c>
      <c r="B26" s="63" t="s">
        <v>69</v>
      </c>
      <c r="C26" s="63" t="s">
        <v>66</v>
      </c>
      <c r="D26" s="63" t="s">
        <v>67</v>
      </c>
      <c r="E26" s="63" t="s">
        <v>68</v>
      </c>
      <c r="F26" s="63" t="s">
        <v>72</v>
      </c>
      <c r="G26" s="63" t="s">
        <v>71</v>
      </c>
      <c r="H26"/>
      <c r="I26"/>
      <c r="J26"/>
      <c r="K26"/>
      <c r="L26"/>
    </row>
    <row r="27" spans="1:12" s="11" customFormat="1" ht="12.75" customHeight="1">
      <c r="A27" s="62" t="s">
        <v>70</v>
      </c>
      <c r="B27" s="67">
        <f>PMT($B$18,$B$19,-$B$7)</f>
        <v>790.015062957833</v>
      </c>
      <c r="C27" s="67">
        <f>PMT($B$18,$B$19,-$B$7)</f>
        <v>790.015062957833</v>
      </c>
      <c r="D27" s="67">
        <f>PMT($B$18,$B$19,-$B$7)</f>
        <v>790.015062957833</v>
      </c>
      <c r="E27" s="67">
        <f>PMT($B$18,$B$19,-$B$7)</f>
        <v>790.015062957833</v>
      </c>
      <c r="F27" s="67">
        <f>PMT($B$18,$B$19,-$B$7)</f>
        <v>790.015062957833</v>
      </c>
      <c r="G27" s="68">
        <f>SUM(B27:F27)</f>
        <v>3950.075314789165</v>
      </c>
      <c r="H27"/>
      <c r="I27"/>
      <c r="J27"/>
      <c r="K27"/>
      <c r="L27"/>
    </row>
    <row r="28" spans="1:12" s="11" customFormat="1" ht="12.75" customHeight="1">
      <c r="A28" s="62" t="s">
        <v>77</v>
      </c>
      <c r="B28" s="67">
        <f>(B27*B19)</f>
        <v>37920.72302197599</v>
      </c>
      <c r="C28" s="67">
        <f>(C27*C19)</f>
        <v>37920.72302197599</v>
      </c>
      <c r="D28" s="67">
        <f>(D27*D19)</f>
        <v>37920.72302197599</v>
      </c>
      <c r="E28" s="67">
        <f>(E27*E19)</f>
        <v>37920.72302197599</v>
      </c>
      <c r="F28" s="67">
        <f>(F27*F19)</f>
        <v>37920.72302197599</v>
      </c>
      <c r="G28" s="68">
        <f>SUM(B28:F28)</f>
        <v>189603.61510987993</v>
      </c>
      <c r="H28"/>
      <c r="I28"/>
      <c r="J28"/>
      <c r="K28"/>
      <c r="L28"/>
    </row>
    <row r="29" spans="1:12" s="11" customFormat="1" ht="12.75" customHeight="1">
      <c r="A29" s="62" t="s">
        <v>78</v>
      </c>
      <c r="B29" s="69">
        <f>B7</f>
        <v>30000</v>
      </c>
      <c r="C29" s="69">
        <f>C7</f>
        <v>30000</v>
      </c>
      <c r="D29" s="69">
        <f>D7</f>
        <v>30000</v>
      </c>
      <c r="E29" s="69">
        <f>E7</f>
        <v>30000</v>
      </c>
      <c r="F29" s="69">
        <f>F7</f>
        <v>30000</v>
      </c>
      <c r="G29" s="68">
        <f>SUM(B29:F29)</f>
        <v>150000</v>
      </c>
      <c r="H29"/>
      <c r="I29"/>
      <c r="J29"/>
      <c r="K29"/>
      <c r="L29"/>
    </row>
    <row r="30" spans="1:12" s="11" customFormat="1" ht="12.75" customHeight="1">
      <c r="A30" s="62" t="s">
        <v>79</v>
      </c>
      <c r="B30" s="68">
        <f>(B28-B29)</f>
        <v>7920.723021975988</v>
      </c>
      <c r="C30" s="68">
        <f>(C28-C29)</f>
        <v>7920.723021975988</v>
      </c>
      <c r="D30" s="68">
        <f>(D28-D29)</f>
        <v>7920.723021975988</v>
      </c>
      <c r="E30" s="68">
        <f>(E28-E29)</f>
        <v>7920.723021975988</v>
      </c>
      <c r="F30" s="68">
        <f>(F28-F29)</f>
        <v>7920.723021975988</v>
      </c>
      <c r="G30" s="68">
        <f>SUM(B30:F30)</f>
        <v>39603.61510987994</v>
      </c>
      <c r="H30"/>
      <c r="I30"/>
      <c r="J30"/>
      <c r="K30"/>
      <c r="L30"/>
    </row>
    <row r="31" spans="1:12" s="11" customFormat="1" ht="12.75" customHeight="1">
      <c r="A31" s="62"/>
      <c r="B31" s="70"/>
      <c r="C31" s="66"/>
      <c r="D31" s="66"/>
      <c r="E31" s="66"/>
      <c r="F31" s="66"/>
      <c r="G31" s="66"/>
      <c r="H31"/>
      <c r="I31"/>
      <c r="J31"/>
      <c r="K31"/>
      <c r="L31"/>
    </row>
    <row r="32" spans="1:12" s="11" customFormat="1" ht="12.75" customHeight="1">
      <c r="A32" s="62" t="s">
        <v>76</v>
      </c>
      <c r="B32" s="67">
        <f>PMT($B$21,$B$22,-$B$11)</f>
        <v>3950.0753147891646</v>
      </c>
      <c r="C32" s="66"/>
      <c r="D32" s="66"/>
      <c r="E32" s="66"/>
      <c r="F32" s="66"/>
      <c r="G32" s="66"/>
      <c r="H32"/>
      <c r="I32"/>
      <c r="J32"/>
      <c r="K32"/>
      <c r="L32"/>
    </row>
    <row r="33" spans="1:12" s="11" customFormat="1" ht="12.75" customHeight="1">
      <c r="A33" s="66"/>
      <c r="B33" s="66"/>
      <c r="C33" s="66"/>
      <c r="D33" s="66"/>
      <c r="E33" s="66"/>
      <c r="F33" s="66"/>
      <c r="G33" s="66"/>
      <c r="H33"/>
      <c r="I33"/>
      <c r="J33"/>
      <c r="K33"/>
      <c r="L33"/>
    </row>
    <row r="34" spans="1:12" s="11" customFormat="1" ht="12.75" customHeight="1">
      <c r="A34" s="62" t="s">
        <v>80</v>
      </c>
      <c r="B34" s="68">
        <f>(B32-G27)</f>
        <v>-4.547473508864641E-13</v>
      </c>
      <c r="C34" s="66"/>
      <c r="D34" s="66"/>
      <c r="E34" s="66"/>
      <c r="F34" s="66"/>
      <c r="G34" s="66"/>
      <c r="H34"/>
      <c r="I34"/>
      <c r="J34"/>
      <c r="K34"/>
      <c r="L34"/>
    </row>
    <row r="35" spans="1:12" s="11" customFormat="1" ht="12.75" customHeight="1">
      <c r="A35" s="62"/>
      <c r="B35" s="66"/>
      <c r="C35" s="66"/>
      <c r="D35" s="66"/>
      <c r="E35" s="66"/>
      <c r="F35" s="66"/>
      <c r="G35" s="66"/>
      <c r="H35"/>
      <c r="I35"/>
      <c r="J35"/>
      <c r="K35"/>
      <c r="L35"/>
    </row>
    <row r="36" spans="1:7" ht="12.75" customHeight="1">
      <c r="A36" s="62" t="s">
        <v>77</v>
      </c>
      <c r="B36" s="68">
        <f>(B32*B22)</f>
        <v>189603.6151098799</v>
      </c>
      <c r="C36" s="66"/>
      <c r="D36" s="66"/>
      <c r="E36" s="66"/>
      <c r="F36" s="66"/>
      <c r="G36" s="66"/>
    </row>
    <row r="37" spans="1:7" ht="12.75" customHeight="1">
      <c r="A37" s="62" t="s">
        <v>78</v>
      </c>
      <c r="B37" s="71">
        <f>(B11)</f>
        <v>150000</v>
      </c>
      <c r="C37" s="66"/>
      <c r="D37" s="66"/>
      <c r="E37" s="66"/>
      <c r="F37" s="66"/>
      <c r="G37" s="66"/>
    </row>
    <row r="38" spans="1:7" ht="12.75" customHeight="1">
      <c r="A38" s="62" t="s">
        <v>79</v>
      </c>
      <c r="B38" s="68">
        <f>(B36-B37)</f>
        <v>39603.6151098799</v>
      </c>
      <c r="C38" s="66"/>
      <c r="D38" s="66"/>
      <c r="E38" s="66"/>
      <c r="F38" s="66"/>
      <c r="G38" s="66"/>
    </row>
    <row r="39" ht="12.75" customHeight="1"/>
    <row r="40" ht="12.75" customHeight="1"/>
    <row r="41" ht="12.75" customHeight="1"/>
    <row r="54" spans="1:12" s="5" customFormat="1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s="5" customFormat="1" ht="12.75">
      <c r="A55"/>
      <c r="B55"/>
      <c r="C55"/>
      <c r="D55"/>
      <c r="E55"/>
      <c r="F55"/>
      <c r="G55"/>
      <c r="H55"/>
      <c r="I55"/>
      <c r="J55"/>
      <c r="K55"/>
      <c r="L55"/>
    </row>
    <row r="58" spans="1:12" s="9" customFormat="1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s="9" customFormat="1" ht="12.75">
      <c r="A59"/>
      <c r="B59"/>
      <c r="C59"/>
      <c r="D59"/>
      <c r="E59"/>
      <c r="F59"/>
      <c r="G59"/>
      <c r="H59"/>
      <c r="I59"/>
      <c r="J59"/>
      <c r="K59"/>
      <c r="L59"/>
    </row>
    <row r="70" ht="12.75">
      <c r="F70" s="5"/>
    </row>
    <row r="71" ht="12.75">
      <c r="F71" s="10"/>
    </row>
    <row r="73" ht="12.75">
      <c r="F73" s="1"/>
    </row>
    <row r="74" ht="12.75">
      <c r="F74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="125" zoomScaleNormal="125" zoomScalePageLayoutView="0" workbookViewId="0" topLeftCell="A1">
      <selection activeCell="A2" sqref="A2:C2"/>
    </sheetView>
  </sheetViews>
  <sheetFormatPr defaultColWidth="8.8515625" defaultRowHeight="12.75"/>
  <cols>
    <col min="1" max="1" width="30.8515625" style="0" customWidth="1"/>
    <col min="2" max="2" width="17.28125" style="0" customWidth="1"/>
    <col min="3" max="3" width="15.421875" style="0" customWidth="1"/>
    <col min="4" max="4" width="12.8515625" style="0" customWidth="1"/>
    <col min="5" max="5" width="13.8515625" style="0" customWidth="1"/>
    <col min="6" max="12" width="15.7109375" style="0" customWidth="1"/>
  </cols>
  <sheetData>
    <row r="1" spans="1:5" ht="22.5">
      <c r="A1" s="72" t="s">
        <v>6</v>
      </c>
      <c r="B1" s="72"/>
      <c r="C1" s="72"/>
      <c r="E1" s="3"/>
    </row>
    <row r="2" spans="1:5" ht="18.75" thickBot="1">
      <c r="A2" s="73" t="s">
        <v>8</v>
      </c>
      <c r="B2" s="73"/>
      <c r="C2" s="73"/>
      <c r="D2" s="2"/>
      <c r="E2" s="4"/>
    </row>
    <row r="3" spans="1:5" ht="16.5" thickTop="1">
      <c r="A3" s="16" t="s">
        <v>20</v>
      </c>
      <c r="B3" s="17"/>
      <c r="C3" s="17"/>
      <c r="D3" s="17"/>
      <c r="E3" s="17"/>
    </row>
    <row r="4" spans="1:3" ht="15.75">
      <c r="A4" s="18"/>
      <c r="B4" s="18"/>
      <c r="C4" s="18"/>
    </row>
    <row r="5" spans="1:3" ht="15.75">
      <c r="A5" s="19" t="s">
        <v>3</v>
      </c>
      <c r="B5" s="20">
        <v>0.08</v>
      </c>
      <c r="C5" s="18"/>
    </row>
    <row r="6" spans="1:3" ht="15.75">
      <c r="A6" s="19" t="s">
        <v>44</v>
      </c>
      <c r="B6" s="19">
        <v>12</v>
      </c>
      <c r="C6" s="18"/>
    </row>
    <row r="7" spans="1:3" ht="15.75">
      <c r="A7" s="19"/>
      <c r="B7" s="18"/>
      <c r="C7" s="18"/>
    </row>
    <row r="8" spans="1:3" ht="15.75">
      <c r="A8" s="40" t="s">
        <v>45</v>
      </c>
      <c r="B8" s="40" t="s">
        <v>4</v>
      </c>
      <c r="C8" s="40" t="s">
        <v>46</v>
      </c>
    </row>
    <row r="9" spans="1:3" ht="15.75">
      <c r="A9" s="40">
        <v>1</v>
      </c>
      <c r="B9" s="41">
        <v>100</v>
      </c>
      <c r="C9" s="42">
        <f>((B9*((1+$B$5)^($B$6-A9))))</f>
        <v>233.16389970546106</v>
      </c>
    </row>
    <row r="10" spans="1:11" ht="12.75" customHeight="1">
      <c r="A10" s="40">
        <v>2</v>
      </c>
      <c r="B10" s="41">
        <v>100</v>
      </c>
      <c r="C10" s="42">
        <f aca="true" t="shared" si="0" ref="C10:C20">((B10*((1+$B$5)^($B$6-A10))))</f>
        <v>215.8924997272788</v>
      </c>
      <c r="F10" s="15"/>
      <c r="G10" s="15"/>
      <c r="H10" s="15"/>
      <c r="I10" s="15"/>
      <c r="J10" s="15"/>
      <c r="K10" s="15"/>
    </row>
    <row r="11" spans="1:13" s="13" customFormat="1" ht="12.75" customHeight="1">
      <c r="A11" s="40">
        <v>3</v>
      </c>
      <c r="B11" s="41">
        <v>100</v>
      </c>
      <c r="C11" s="42">
        <f t="shared" si="0"/>
        <v>199.9004627104433</v>
      </c>
      <c r="D11"/>
      <c r="E11"/>
      <c r="F11"/>
      <c r="G11"/>
      <c r="H11"/>
      <c r="I11"/>
      <c r="J11"/>
      <c r="K11"/>
      <c r="L11"/>
      <c r="M11" s="14"/>
    </row>
    <row r="12" spans="1:3" ht="12.75" customHeight="1">
      <c r="A12" s="40">
        <v>4</v>
      </c>
      <c r="B12" s="41">
        <v>100</v>
      </c>
      <c r="C12" s="42">
        <f t="shared" si="0"/>
        <v>185.09302102818822</v>
      </c>
    </row>
    <row r="13" spans="1:3" ht="12.75" customHeight="1">
      <c r="A13" s="40">
        <v>5</v>
      </c>
      <c r="B13" s="41">
        <v>100</v>
      </c>
      <c r="C13" s="42">
        <f t="shared" si="0"/>
        <v>171.38242687795207</v>
      </c>
    </row>
    <row r="14" spans="1:12" s="12" customFormat="1" ht="12.75" customHeight="1">
      <c r="A14" s="40">
        <v>6</v>
      </c>
      <c r="B14" s="41">
        <v>100</v>
      </c>
      <c r="C14" s="42">
        <f t="shared" si="0"/>
        <v>158.68743229440005</v>
      </c>
      <c r="D14"/>
      <c r="E14"/>
      <c r="F14"/>
      <c r="G14"/>
      <c r="H14"/>
      <c r="I14"/>
      <c r="J14"/>
      <c r="K14"/>
      <c r="L14"/>
    </row>
    <row r="15" spans="1:12" s="11" customFormat="1" ht="12.75" customHeight="1">
      <c r="A15" s="40">
        <v>7</v>
      </c>
      <c r="B15" s="41">
        <v>100</v>
      </c>
      <c r="C15" s="42">
        <f t="shared" si="0"/>
        <v>146.93280768000002</v>
      </c>
      <c r="D15"/>
      <c r="E15"/>
      <c r="F15"/>
      <c r="G15"/>
      <c r="H15"/>
      <c r="I15"/>
      <c r="J15"/>
      <c r="K15"/>
      <c r="L15"/>
    </row>
    <row r="16" spans="1:12" s="11" customFormat="1" ht="12.75" customHeight="1">
      <c r="A16" s="40">
        <v>8</v>
      </c>
      <c r="B16" s="41">
        <v>100</v>
      </c>
      <c r="C16" s="42">
        <f t="shared" si="0"/>
        <v>136.04889600000004</v>
      </c>
      <c r="D16"/>
      <c r="E16"/>
      <c r="F16"/>
      <c r="G16"/>
      <c r="H16"/>
      <c r="I16"/>
      <c r="J16"/>
      <c r="K16"/>
      <c r="L16"/>
    </row>
    <row r="17" spans="1:12" s="11" customFormat="1" ht="12.75" customHeight="1">
      <c r="A17" s="40">
        <v>9</v>
      </c>
      <c r="B17" s="41">
        <v>100</v>
      </c>
      <c r="C17" s="42">
        <f t="shared" si="0"/>
        <v>125.97120000000001</v>
      </c>
      <c r="D17"/>
      <c r="E17"/>
      <c r="F17"/>
      <c r="G17"/>
      <c r="H17"/>
      <c r="I17"/>
      <c r="J17"/>
      <c r="K17"/>
      <c r="L17"/>
    </row>
    <row r="18" spans="1:12" s="11" customFormat="1" ht="12.75" customHeight="1">
      <c r="A18" s="40">
        <v>10</v>
      </c>
      <c r="B18" s="41">
        <v>100</v>
      </c>
      <c r="C18" s="42">
        <f t="shared" si="0"/>
        <v>116.64000000000001</v>
      </c>
      <c r="D18"/>
      <c r="E18"/>
      <c r="F18"/>
      <c r="G18"/>
      <c r="H18"/>
      <c r="I18"/>
      <c r="J18"/>
      <c r="K18"/>
      <c r="L18"/>
    </row>
    <row r="19" spans="1:12" s="11" customFormat="1" ht="12.75" customHeight="1">
      <c r="A19" s="40">
        <v>11</v>
      </c>
      <c r="B19" s="41">
        <v>100</v>
      </c>
      <c r="C19" s="42">
        <f t="shared" si="0"/>
        <v>108</v>
      </c>
      <c r="D19"/>
      <c r="E19"/>
      <c r="F19"/>
      <c r="G19"/>
      <c r="H19"/>
      <c r="I19"/>
      <c r="J19"/>
      <c r="K19"/>
      <c r="L19"/>
    </row>
    <row r="20" spans="1:3" ht="12.75" customHeight="1">
      <c r="A20" s="40">
        <v>12</v>
      </c>
      <c r="B20" s="41">
        <v>100</v>
      </c>
      <c r="C20" s="42">
        <f t="shared" si="0"/>
        <v>100</v>
      </c>
    </row>
    <row r="21" spans="1:3" ht="12.75" customHeight="1">
      <c r="A21" s="18"/>
      <c r="B21" s="18"/>
      <c r="C21" s="18"/>
    </row>
    <row r="22" spans="1:5" ht="12.75" customHeight="1">
      <c r="A22" s="22" t="s">
        <v>7</v>
      </c>
      <c r="B22" s="23"/>
      <c r="C22" s="23"/>
      <c r="D22" s="23"/>
      <c r="E22" s="23"/>
    </row>
    <row r="23" spans="1:2" ht="12.75" customHeight="1">
      <c r="A23" s="18"/>
      <c r="B23" s="18"/>
    </row>
    <row r="24" spans="1:2" ht="12.75" customHeight="1">
      <c r="A24" s="19" t="s">
        <v>47</v>
      </c>
      <c r="B24" s="25">
        <f>SUM(C9:C20)</f>
        <v>1897.7126460237234</v>
      </c>
    </row>
    <row r="25" spans="1:2" ht="15.75">
      <c r="A25" s="18" t="s">
        <v>29</v>
      </c>
      <c r="B25" s="18"/>
    </row>
    <row r="26" spans="1:5" ht="15.75">
      <c r="A26" s="26" t="s">
        <v>22</v>
      </c>
      <c r="B26" s="27"/>
      <c r="C26" s="27"/>
      <c r="D26" s="27"/>
      <c r="E26" s="27"/>
    </row>
    <row r="27" spans="1:2" ht="15.75">
      <c r="A27" s="18"/>
      <c r="B27" s="18"/>
    </row>
    <row r="28" spans="1:2" ht="15.75">
      <c r="A28" s="19" t="s">
        <v>48</v>
      </c>
      <c r="B28" s="47">
        <f>B24</f>
        <v>1897.7126460237234</v>
      </c>
    </row>
    <row r="29" spans="1:2" ht="15.75">
      <c r="A29" s="19" t="s">
        <v>29</v>
      </c>
      <c r="B29" s="18"/>
    </row>
    <row r="30" spans="1:5" ht="15.75">
      <c r="A30" s="15"/>
      <c r="B30" s="15"/>
      <c r="C30" s="15"/>
      <c r="D30" s="15"/>
      <c r="E30" s="15"/>
    </row>
    <row r="31" spans="1:5" ht="15.75">
      <c r="A31" s="15"/>
      <c r="B31" s="15"/>
      <c r="C31" s="15"/>
      <c r="D31" s="15"/>
      <c r="E31" s="15"/>
    </row>
    <row r="32" spans="1:5" ht="15.75">
      <c r="A32" s="15"/>
      <c r="B32" s="15"/>
      <c r="C32" s="15"/>
      <c r="D32" s="15"/>
      <c r="E32" s="15"/>
    </row>
    <row r="33" spans="1:5" ht="15.75">
      <c r="A33" s="15"/>
      <c r="B33" s="15"/>
      <c r="C33" s="15"/>
      <c r="D33" s="15"/>
      <c r="E33" s="15"/>
    </row>
    <row r="34" spans="1:5" ht="15.75">
      <c r="A34" s="15"/>
      <c r="B34" s="15"/>
      <c r="C34" s="15"/>
      <c r="D34" s="15"/>
      <c r="E34" s="15"/>
    </row>
    <row r="35" spans="1:5" ht="15.75">
      <c r="A35" s="15"/>
      <c r="B35" s="15"/>
      <c r="C35" s="15"/>
      <c r="D35" s="15"/>
      <c r="E35" s="15"/>
    </row>
    <row r="37" spans="1:12" s="5" customFormat="1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s="5" customFormat="1" ht="12.75">
      <c r="A38"/>
      <c r="B38"/>
      <c r="C38"/>
      <c r="D38"/>
      <c r="E38"/>
      <c r="F38"/>
      <c r="G38"/>
      <c r="H38"/>
      <c r="I38"/>
      <c r="J38"/>
      <c r="K38"/>
      <c r="L38"/>
    </row>
    <row r="41" spans="1:12" s="9" customFormat="1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s="9" customFormat="1" ht="12.75">
      <c r="A42"/>
      <c r="B42"/>
      <c r="C42"/>
      <c r="D42"/>
      <c r="E42"/>
      <c r="F42"/>
      <c r="G42"/>
      <c r="H42"/>
      <c r="I42"/>
      <c r="J42"/>
      <c r="K42"/>
      <c r="L42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10"/>
      <c r="C54" s="10"/>
      <c r="D54" s="10"/>
      <c r="E54" s="10"/>
      <c r="F54" s="10"/>
    </row>
    <row r="56" spans="2:6" ht="12.75">
      <c r="B56" s="1"/>
      <c r="C56" s="1"/>
      <c r="D56" s="1"/>
      <c r="E56" s="1"/>
      <c r="F56" s="1"/>
    </row>
    <row r="57" spans="1:6" ht="12.75">
      <c r="A57" s="9"/>
      <c r="B57" s="9"/>
      <c r="C57" s="9"/>
      <c r="D57" s="8"/>
      <c r="E57" s="7"/>
      <c r="F57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="125" zoomScaleNormal="125" zoomScalePageLayoutView="0" workbookViewId="0" topLeftCell="A1">
      <selection activeCell="A1" sqref="A1:C1"/>
    </sheetView>
  </sheetViews>
  <sheetFormatPr defaultColWidth="8.8515625" defaultRowHeight="12.75"/>
  <cols>
    <col min="1" max="1" width="30.7109375" style="0" customWidth="1"/>
    <col min="2" max="2" width="22.00390625" style="0" customWidth="1"/>
    <col min="3" max="3" width="13.00390625" style="0" customWidth="1"/>
    <col min="4" max="4" width="12.421875" style="0" customWidth="1"/>
    <col min="5" max="5" width="12.00390625" style="0" customWidth="1"/>
    <col min="6" max="12" width="15.7109375" style="0" customWidth="1"/>
  </cols>
  <sheetData>
    <row r="1" spans="1:5" ht="22.5">
      <c r="A1" s="72" t="s">
        <v>14</v>
      </c>
      <c r="B1" s="72"/>
      <c r="C1" s="72"/>
      <c r="E1" s="3"/>
    </row>
    <row r="2" spans="1:5" ht="18.75" thickBot="1">
      <c r="A2" s="73" t="s">
        <v>8</v>
      </c>
      <c r="B2" s="73"/>
      <c r="C2" s="73"/>
      <c r="D2" s="2"/>
      <c r="E2" s="4"/>
    </row>
    <row r="3" spans="1:5" ht="15.75">
      <c r="A3" s="16" t="s">
        <v>20</v>
      </c>
      <c r="B3" s="16"/>
      <c r="C3" s="16"/>
      <c r="D3" s="17"/>
      <c r="E3" s="17"/>
    </row>
    <row r="4" spans="1:2" ht="15.75">
      <c r="A4" s="19"/>
      <c r="B4" s="19"/>
    </row>
    <row r="5" spans="1:2" ht="15.75">
      <c r="A5" s="19" t="s">
        <v>3</v>
      </c>
      <c r="B5" s="20">
        <v>0.1</v>
      </c>
    </row>
    <row r="6" spans="1:2" ht="15.75">
      <c r="A6" s="19"/>
      <c r="B6" s="19"/>
    </row>
    <row r="7" spans="1:2" ht="15.75">
      <c r="A7" s="40" t="s">
        <v>49</v>
      </c>
      <c r="B7" s="40" t="s">
        <v>50</v>
      </c>
    </row>
    <row r="8" spans="1:2" ht="15.75">
      <c r="A8" s="40"/>
      <c r="B8" s="40"/>
    </row>
    <row r="9" spans="1:2" ht="15.75">
      <c r="A9" s="40">
        <v>1</v>
      </c>
      <c r="B9" s="40">
        <v>100</v>
      </c>
    </row>
    <row r="10" spans="1:11" ht="12.75" customHeight="1">
      <c r="A10" s="40">
        <v>2</v>
      </c>
      <c r="B10" s="40">
        <v>100</v>
      </c>
      <c r="F10" s="15"/>
      <c r="G10" s="15"/>
      <c r="H10" s="15"/>
      <c r="I10" s="15"/>
      <c r="J10" s="15"/>
      <c r="K10" s="15"/>
    </row>
    <row r="11" spans="1:13" s="13" customFormat="1" ht="12.75" customHeight="1">
      <c r="A11" s="40">
        <v>3</v>
      </c>
      <c r="B11" s="40">
        <v>100</v>
      </c>
      <c r="C11"/>
      <c r="D11"/>
      <c r="E11"/>
      <c r="F11"/>
      <c r="G11"/>
      <c r="H11"/>
      <c r="I11"/>
      <c r="J11"/>
      <c r="K11"/>
      <c r="L11"/>
      <c r="M11" s="14"/>
    </row>
    <row r="12" spans="1:2" ht="12.75" customHeight="1">
      <c r="A12" s="40">
        <v>4</v>
      </c>
      <c r="B12" s="40">
        <v>100</v>
      </c>
    </row>
    <row r="13" spans="1:2" ht="12.75" customHeight="1">
      <c r="A13" s="40">
        <v>5</v>
      </c>
      <c r="B13" s="40">
        <v>100</v>
      </c>
    </row>
    <row r="14" spans="1:12" s="12" customFormat="1" ht="12.75" customHeight="1">
      <c r="A14" s="40">
        <v>6</v>
      </c>
      <c r="B14" s="40">
        <v>100</v>
      </c>
      <c r="C14"/>
      <c r="D14"/>
      <c r="E14"/>
      <c r="F14"/>
      <c r="G14"/>
      <c r="H14"/>
      <c r="I14"/>
      <c r="J14"/>
      <c r="K14"/>
      <c r="L14"/>
    </row>
    <row r="15" spans="1:12" s="11" customFormat="1" ht="12.75" customHeight="1">
      <c r="A15" s="40">
        <v>7</v>
      </c>
      <c r="B15" s="40">
        <v>100</v>
      </c>
      <c r="C15"/>
      <c r="D15"/>
      <c r="E15"/>
      <c r="F15"/>
      <c r="G15"/>
      <c r="H15"/>
      <c r="I15"/>
      <c r="J15"/>
      <c r="K15"/>
      <c r="L15"/>
    </row>
    <row r="16" spans="1:12" s="11" customFormat="1" ht="12.75" customHeight="1">
      <c r="A16" s="40">
        <v>8</v>
      </c>
      <c r="B16" s="40">
        <v>100</v>
      </c>
      <c r="C16"/>
      <c r="D16"/>
      <c r="E16"/>
      <c r="F16"/>
      <c r="G16"/>
      <c r="H16"/>
      <c r="I16"/>
      <c r="J16"/>
      <c r="K16"/>
      <c r="L16"/>
    </row>
    <row r="17" spans="1:12" s="11" customFormat="1" ht="12.75" customHeight="1">
      <c r="A17" s="40">
        <v>9</v>
      </c>
      <c r="B17" s="40">
        <v>100</v>
      </c>
      <c r="C17"/>
      <c r="D17"/>
      <c r="E17"/>
      <c r="F17"/>
      <c r="G17"/>
      <c r="H17"/>
      <c r="I17"/>
      <c r="J17"/>
      <c r="K17"/>
      <c r="L17"/>
    </row>
    <row r="18" spans="1:12" s="11" customFormat="1" ht="12.75" customHeight="1">
      <c r="A18" s="40">
        <v>10</v>
      </c>
      <c r="B18" s="40">
        <v>100</v>
      </c>
      <c r="C18"/>
      <c r="D18"/>
      <c r="E18"/>
      <c r="F18"/>
      <c r="G18"/>
      <c r="H18"/>
      <c r="I18"/>
      <c r="J18"/>
      <c r="K18"/>
      <c r="L18"/>
    </row>
    <row r="19" spans="1:12" s="11" customFormat="1" ht="12.75" customHeight="1">
      <c r="A19" s="40">
        <v>11</v>
      </c>
      <c r="B19" s="40">
        <v>100</v>
      </c>
      <c r="C19"/>
      <c r="D19"/>
      <c r="E19"/>
      <c r="F19"/>
      <c r="G19"/>
      <c r="H19"/>
      <c r="I19"/>
      <c r="J19"/>
      <c r="K19"/>
      <c r="L19"/>
    </row>
    <row r="20" spans="1:2" ht="12.75" customHeight="1">
      <c r="A20" s="40">
        <v>12</v>
      </c>
      <c r="B20" s="40">
        <v>100</v>
      </c>
    </row>
    <row r="21" spans="1:2" ht="12.75" customHeight="1">
      <c r="A21" s="18"/>
      <c r="B21" s="18"/>
    </row>
    <row r="22" spans="1:5" ht="12.75" customHeight="1">
      <c r="A22" s="22" t="s">
        <v>7</v>
      </c>
      <c r="B22" s="23"/>
      <c r="C22" s="23"/>
      <c r="D22" s="23"/>
      <c r="E22" s="23"/>
    </row>
    <row r="23" spans="1:2" ht="12.75" customHeight="1">
      <c r="A23" s="18"/>
      <c r="B23" s="18"/>
    </row>
    <row r="24" spans="1:2" ht="12.75" customHeight="1">
      <c r="A24" s="19" t="s">
        <v>51</v>
      </c>
      <c r="B24" s="25">
        <f>NPV($B$5,B9:B20)</f>
        <v>681.3691822896429</v>
      </c>
    </row>
    <row r="25" spans="1:2" ht="15.75">
      <c r="A25" s="18"/>
      <c r="B25" s="18"/>
    </row>
    <row r="26" spans="1:5" ht="15.75">
      <c r="A26" s="26" t="s">
        <v>22</v>
      </c>
      <c r="B26" s="27"/>
      <c r="C26" s="27"/>
      <c r="D26" s="27"/>
      <c r="E26" s="27"/>
    </row>
    <row r="27" spans="1:2" ht="15.75">
      <c r="A27" s="18"/>
      <c r="B27" s="18"/>
    </row>
    <row r="28" spans="1:2" ht="15.75">
      <c r="A28" s="19" t="s">
        <v>13</v>
      </c>
      <c r="B28" s="47">
        <f>B24</f>
        <v>681.3691822896429</v>
      </c>
    </row>
    <row r="29" spans="1:2" ht="15.75">
      <c r="A29" s="18"/>
      <c r="B29" s="18"/>
    </row>
    <row r="30" spans="1:5" ht="15.75">
      <c r="A30" s="15"/>
      <c r="B30" s="15"/>
      <c r="C30" s="15"/>
      <c r="D30" s="15"/>
      <c r="E30" s="15"/>
    </row>
    <row r="31" spans="1:5" ht="15.75">
      <c r="A31" s="15"/>
      <c r="B31" s="15"/>
      <c r="C31" s="15"/>
      <c r="D31" s="15"/>
      <c r="E31" s="15"/>
    </row>
    <row r="32" spans="1:5" ht="15.75">
      <c r="A32" s="15"/>
      <c r="B32" s="15"/>
      <c r="C32" s="15"/>
      <c r="D32" s="15"/>
      <c r="E32" s="15"/>
    </row>
    <row r="33" spans="1:5" ht="15.75">
      <c r="A33" s="15"/>
      <c r="B33" s="15"/>
      <c r="C33" s="15"/>
      <c r="D33" s="15"/>
      <c r="E33" s="15"/>
    </row>
    <row r="34" spans="1:5" ht="15.75">
      <c r="A34" s="15"/>
      <c r="B34" s="15"/>
      <c r="C34" s="15"/>
      <c r="D34" s="15"/>
      <c r="E34" s="15"/>
    </row>
    <row r="35" spans="1:5" ht="15.75">
      <c r="A35" s="15"/>
      <c r="B35" s="15"/>
      <c r="C35" s="15"/>
      <c r="D35" s="15"/>
      <c r="E35" s="15"/>
    </row>
    <row r="37" spans="1:12" s="5" customFormat="1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s="5" customFormat="1" ht="12.75">
      <c r="A38"/>
      <c r="B38"/>
      <c r="C38"/>
      <c r="D38"/>
      <c r="E38"/>
      <c r="F38"/>
      <c r="G38"/>
      <c r="H38"/>
      <c r="I38"/>
      <c r="J38"/>
      <c r="K38"/>
      <c r="L38"/>
    </row>
    <row r="41" spans="1:12" s="9" customFormat="1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s="9" customFormat="1" ht="12.75">
      <c r="A42"/>
      <c r="B42"/>
      <c r="C42"/>
      <c r="D42"/>
      <c r="E42"/>
      <c r="F42"/>
      <c r="G42"/>
      <c r="H42"/>
      <c r="I42"/>
      <c r="J42"/>
      <c r="K42"/>
      <c r="L42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10"/>
      <c r="C54" s="10"/>
      <c r="D54" s="10"/>
      <c r="E54" s="10"/>
      <c r="F54" s="10"/>
    </row>
    <row r="56" spans="2:6" ht="12.75">
      <c r="B56" s="1"/>
      <c r="C56" s="1"/>
      <c r="D56" s="1"/>
      <c r="E56" s="1"/>
      <c r="F56" s="1"/>
    </row>
    <row r="57" spans="1:6" ht="12.75">
      <c r="A57" s="9"/>
      <c r="B57" s="9"/>
      <c r="C57" s="9"/>
      <c r="D57" s="8"/>
      <c r="E57" s="7"/>
      <c r="F57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="125" zoomScaleNormal="125" zoomScalePageLayoutView="0" workbookViewId="0" topLeftCell="A1">
      <selection activeCell="A1" sqref="A1:C1"/>
    </sheetView>
  </sheetViews>
  <sheetFormatPr defaultColWidth="8.8515625" defaultRowHeight="12.75"/>
  <cols>
    <col min="1" max="1" width="38.28125" style="0" customWidth="1"/>
    <col min="2" max="2" width="23.421875" style="0" customWidth="1"/>
    <col min="3" max="3" width="7.421875" style="0" customWidth="1"/>
    <col min="4" max="4" width="20.28125" style="0" customWidth="1"/>
    <col min="5" max="5" width="32.421875" style="0" customWidth="1"/>
    <col min="6" max="12" width="15.7109375" style="0" customWidth="1"/>
  </cols>
  <sheetData>
    <row r="1" spans="1:4" ht="22.5">
      <c r="A1" s="72" t="s">
        <v>60</v>
      </c>
      <c r="B1" s="72"/>
      <c r="C1" s="72"/>
      <c r="D1" s="3"/>
    </row>
    <row r="2" spans="1:4" ht="18.75" thickBot="1">
      <c r="A2" s="73" t="s">
        <v>8</v>
      </c>
      <c r="B2" s="73"/>
      <c r="C2" s="73"/>
      <c r="D2" s="4"/>
    </row>
    <row r="3" spans="1:4" ht="15.75">
      <c r="A3" s="16" t="s">
        <v>20</v>
      </c>
      <c r="B3" s="16"/>
      <c r="C3" s="16"/>
      <c r="D3" s="16"/>
    </row>
    <row r="4" spans="1:4" ht="15.75">
      <c r="A4" s="19"/>
      <c r="B4" s="19" t="s">
        <v>61</v>
      </c>
      <c r="D4" s="56" t="s">
        <v>59</v>
      </c>
    </row>
    <row r="5" spans="1:4" ht="15.75">
      <c r="A5" s="19" t="s">
        <v>3</v>
      </c>
      <c r="B5" s="20">
        <v>0.1</v>
      </c>
      <c r="D5" s="57">
        <f>B5</f>
        <v>0.1</v>
      </c>
    </row>
    <row r="6" spans="1:4" ht="15.75">
      <c r="A6" s="19" t="s">
        <v>56</v>
      </c>
      <c r="B6" s="54">
        <v>5</v>
      </c>
      <c r="D6" s="58">
        <f>B6</f>
        <v>5</v>
      </c>
    </row>
    <row r="7" spans="1:4" ht="15.75">
      <c r="A7" s="19" t="s">
        <v>55</v>
      </c>
      <c r="B7" s="55">
        <v>100</v>
      </c>
      <c r="D7" s="59">
        <f>B7</f>
        <v>100</v>
      </c>
    </row>
    <row r="8" spans="1:2" ht="15.75">
      <c r="A8" s="19"/>
      <c r="B8" s="19"/>
    </row>
    <row r="9" spans="1:4" ht="15.75">
      <c r="A9" s="22" t="s">
        <v>27</v>
      </c>
      <c r="B9" s="22"/>
      <c r="C9" s="22"/>
      <c r="D9" s="22"/>
    </row>
    <row r="10" spans="1:4" ht="15.75">
      <c r="A10" s="19"/>
      <c r="B10" s="19"/>
      <c r="C10" s="19"/>
      <c r="D10" s="19"/>
    </row>
    <row r="11" spans="1:4" ht="15.75">
      <c r="A11" s="19" t="s">
        <v>58</v>
      </c>
      <c r="B11" s="21">
        <f>B7*EXP(B5*B6)</f>
        <v>164.87212707001282</v>
      </c>
      <c r="C11" s="19"/>
      <c r="D11" s="21">
        <f>FV($B$5,$B$6,0,$B$7,0)*-1</f>
        <v>161.05100000000004</v>
      </c>
    </row>
    <row r="12" spans="1:4" ht="15.75">
      <c r="A12" s="19"/>
      <c r="B12" s="19"/>
      <c r="C12" s="19"/>
      <c r="D12" s="19"/>
    </row>
    <row r="13" spans="1:4" ht="12.75" customHeight="1">
      <c r="A13" s="26" t="s">
        <v>22</v>
      </c>
      <c r="B13" s="26" t="s">
        <v>57</v>
      </c>
      <c r="C13" s="26"/>
      <c r="D13" s="26"/>
    </row>
    <row r="14" spans="1:2" ht="12.75" customHeight="1">
      <c r="A14" s="19"/>
      <c r="B14" s="19"/>
    </row>
    <row r="15" spans="1:12" s="12" customFormat="1" ht="12.75" customHeight="1">
      <c r="A15" s="19" t="s">
        <v>58</v>
      </c>
      <c r="B15" s="21">
        <f>B11</f>
        <v>164.87212707001282</v>
      </c>
      <c r="C15"/>
      <c r="D15" s="21">
        <f>D11</f>
        <v>161.05100000000004</v>
      </c>
      <c r="E15"/>
      <c r="F15"/>
      <c r="G15"/>
      <c r="H15"/>
      <c r="I15"/>
      <c r="J15"/>
      <c r="K15"/>
      <c r="L15"/>
    </row>
    <row r="16" spans="1:12" s="11" customFormat="1" ht="12.75" customHeight="1">
      <c r="A16" s="19"/>
      <c r="B16" s="19"/>
      <c r="C16"/>
      <c r="D16"/>
      <c r="E16"/>
      <c r="F16"/>
      <c r="G16"/>
      <c r="H16"/>
      <c r="I16"/>
      <c r="J16"/>
      <c r="K16"/>
      <c r="L16"/>
    </row>
    <row r="17" spans="1:12" s="11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1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1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1" customFormat="1" ht="12.75" customHeight="1">
      <c r="A20"/>
      <c r="B20"/>
      <c r="C20"/>
      <c r="D20"/>
      <c r="E20"/>
      <c r="F20"/>
      <c r="G20"/>
      <c r="H20"/>
      <c r="I20"/>
      <c r="J20"/>
      <c r="K20"/>
      <c r="L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31" ht="12.75">
      <c r="E31" s="43"/>
    </row>
    <row r="32" spans="1:5" ht="12.75">
      <c r="A32" s="43"/>
      <c r="B32" s="43"/>
      <c r="C32" s="43"/>
      <c r="D32" s="43"/>
      <c r="E32" s="43"/>
    </row>
    <row r="33" spans="1:5" ht="12.75">
      <c r="A33" s="43"/>
      <c r="B33" s="43"/>
      <c r="C33" s="43"/>
      <c r="D33" s="43"/>
      <c r="E33" s="43"/>
    </row>
    <row r="34" spans="1:5" ht="12.75">
      <c r="A34" s="46"/>
      <c r="B34" s="46"/>
      <c r="C34" s="46"/>
      <c r="D34" s="46"/>
      <c r="E34" s="46"/>
    </row>
    <row r="35" spans="1:5" ht="12.75">
      <c r="A35" s="46"/>
      <c r="B35" s="46"/>
      <c r="C35" s="46"/>
      <c r="D35" s="46"/>
      <c r="E35" s="46"/>
    </row>
    <row r="36" spans="1:5" ht="12.75">
      <c r="A36" s="46"/>
      <c r="B36" s="46"/>
      <c r="C36" s="46"/>
      <c r="D36" s="46"/>
      <c r="E36" s="46"/>
    </row>
    <row r="39" spans="1:12" s="5" customFormat="1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s="5" customFormat="1" ht="12.75">
      <c r="A40"/>
      <c r="B40"/>
      <c r="C40"/>
      <c r="D40"/>
      <c r="E40"/>
      <c r="F40"/>
      <c r="G40"/>
      <c r="H40"/>
      <c r="I40"/>
      <c r="J40"/>
      <c r="K40"/>
      <c r="L40"/>
    </row>
    <row r="43" spans="1:12" s="9" customFormat="1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s="9" customFormat="1" ht="12.75">
      <c r="A44"/>
      <c r="B44"/>
      <c r="C44"/>
      <c r="D44"/>
      <c r="E44"/>
      <c r="F44"/>
      <c r="G44"/>
      <c r="H44"/>
      <c r="I44"/>
      <c r="J44"/>
      <c r="K44"/>
      <c r="L44"/>
    </row>
    <row r="55" ht="12.75">
      <c r="F55" s="5"/>
    </row>
    <row r="56" ht="12.75">
      <c r="F56" s="10"/>
    </row>
    <row r="58" spans="4:6" ht="12.75">
      <c r="D58" s="1"/>
      <c r="E58" s="1"/>
      <c r="F58" s="1"/>
    </row>
    <row r="59" spans="4:6" ht="12.75">
      <c r="D59" s="8"/>
      <c r="E59" s="7"/>
      <c r="F59" s="6"/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Value of Money</dc:title>
  <dc:subject>Finance</dc:subject>
  <dc:creator>Dr. Mohammed Ahmed</dc:creator>
  <cp:keywords>Time Value of Money, FV, PV, FVA, PVA</cp:keywords>
  <dc:description/>
  <cp:lastModifiedBy>Dr. Mohammed Ahmed</cp:lastModifiedBy>
  <cp:lastPrinted>2012-09-18T19:56:43Z</cp:lastPrinted>
  <dcterms:created xsi:type="dcterms:W3CDTF">2002-06-25T18:04:52Z</dcterms:created>
  <dcterms:modified xsi:type="dcterms:W3CDTF">2020-10-01T04:17:39Z</dcterms:modified>
  <cp:category/>
  <cp:version/>
  <cp:contentType/>
  <cp:contentStatus/>
</cp:coreProperties>
</file>