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6880" windowHeight="14660" activeTab="0"/>
  </bookViews>
  <sheets>
    <sheet name="Lease_Buy_Analysis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<sst xmlns="http://schemas.openxmlformats.org/spreadsheetml/2006/main" count="48" uniqueCount="29">
  <si>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 xml:space="preserve"> </t>
  </si>
  <si>
    <t>Input Area:</t>
  </si>
  <si>
    <t>Year-1</t>
  </si>
  <si>
    <t>Year-2</t>
  </si>
  <si>
    <t>Year-3</t>
  </si>
  <si>
    <t>Year-4</t>
  </si>
  <si>
    <t>Depreciation Rate</t>
  </si>
  <si>
    <t>Residual Value</t>
  </si>
  <si>
    <t>Year-0</t>
  </si>
  <si>
    <t>Output Area:</t>
  </si>
  <si>
    <t>Processing Area:</t>
  </si>
  <si>
    <t>Tax Rate</t>
  </si>
  <si>
    <t>Cost of New Equipment</t>
  </si>
  <si>
    <t>Lease Payment</t>
  </si>
  <si>
    <t>Maintenance Cost</t>
  </si>
  <si>
    <t>Tax savings from depreciation</t>
  </si>
  <si>
    <t>Net Cash Flows</t>
  </si>
  <si>
    <t>Cost of Leasing</t>
  </si>
  <si>
    <t>Leasing payments</t>
  </si>
  <si>
    <t>Present Value of Buying</t>
  </si>
  <si>
    <t>Present Value of Leasing</t>
  </si>
  <si>
    <t>Net Advantage of Leasing (NAL)</t>
  </si>
  <si>
    <t>After Tax cost of Debt</t>
  </si>
  <si>
    <t>Annual Maintence Cost</t>
  </si>
  <si>
    <t>Before Tax Cost of Debt</t>
  </si>
  <si>
    <t>Salvage Value (residual avlue)</t>
  </si>
  <si>
    <t>Dr. Mohammed R. Ahmed</t>
  </si>
  <si>
    <t>Lease Purchase Analysis</t>
  </si>
  <si>
    <t xml:space="preserve">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</si>
</sst>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"/>
    <numFmt numFmtId="167" formatCode="0.0000%"/>
    <numFmt numFmtId="168" formatCode="0.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0000"/>
    <numFmt numFmtId="172" formatCode="0.0000"/>
    <numFmt numFmtId="173" formatCode="0.000000000000000%"/>
    <numFmt numFmtId="174" formatCode="0.0"/>
    <numFmt numFmtId="175" formatCode="0.000%"/>
    <numFmt numFmtId="176" formatCode="0.000000"/>
    <numFmt numFmtId="177" formatCode="0.00000%"/>
    <numFmt numFmtId="178" formatCode="_(* #,##0.000_);_(* \(#,##0.000\);_(* &quot;-&quot;??_);_(@_)"/>
    <numFmt numFmtId="179" formatCode="_(* #,##0.0000_);_(* \(#,##0.0000\);_(* &quot;-&quot;??_);_(@_)"/>
    <numFmt numFmtId="180" formatCode="0.0000000"/>
    <numFmt numFmtId="181" formatCode="0.0000000000000000000%"/>
    <numFmt numFmtId="182" formatCode="#,##0.000"/>
    <numFmt numFmtId="183" formatCode="_(* #,##0.0_);_(* \(#,##0.0\);_(* &quot;-&quot;?_);_(@_)"/>
    <numFmt numFmtId="184" formatCode="&quot;$&quot;#,##0.0_);[Red]\(&quot;$&quot;#,##0.0\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name val="Times New Roman"/>
      <family val="1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0" fontId="0" fillId="0" borderId="0" xfId="0" applyNumberFormat="1" applyAlignment="1">
      <alignment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8" fontId="0" fillId="0" borderId="0" xfId="0" applyNumberFormat="1" applyFill="1" applyAlignment="1">
      <alignment/>
    </xf>
    <xf numFmtId="0" fontId="0" fillId="0" borderId="0" xfId="0" applyFill="1" applyAlignment="1">
      <alignment/>
    </xf>
    <xf numFmtId="6" fontId="0" fillId="0" borderId="0" xfId="0" applyNumberFormat="1" applyAlignment="1">
      <alignment/>
    </xf>
    <xf numFmtId="4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6" fontId="0" fillId="0" borderId="0" xfId="0" applyNumberFormat="1" applyFill="1" applyAlignment="1">
      <alignment/>
    </xf>
    <xf numFmtId="38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70" fontId="0" fillId="0" borderId="0" xfId="44" applyNumberFormat="1" applyFont="1" applyAlignment="1">
      <alignment/>
    </xf>
    <xf numFmtId="165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6" fontId="0" fillId="33" borderId="0" xfId="0" applyNumberFormat="1" applyFill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B12" sqref="B12"/>
    </sheetView>
  </sheetViews>
  <sheetFormatPr defaultColWidth="8.8515625" defaultRowHeight="12.75"/>
  <cols>
    <col min="1" max="1" width="29.421875" style="0" customWidth="1"/>
    <col min="2" max="2" width="15.28125" style="0" customWidth="1"/>
    <col min="3" max="6" width="14.28125" style="0" customWidth="1"/>
    <col min="7" max="8" width="10.421875" style="0" customWidth="1"/>
  </cols>
  <sheetData>
    <row r="1" spans="1:6" ht="22.5">
      <c r="A1" s="25" t="s">
        <v>27</v>
      </c>
      <c r="B1" s="26"/>
      <c r="C1" s="26"/>
      <c r="D1" s="26"/>
      <c r="E1" s="26"/>
      <c r="F1" s="27"/>
    </row>
    <row r="2" spans="1:6" ht="18.75" thickBot="1">
      <c r="A2" s="28" t="s">
        <v>26</v>
      </c>
      <c r="B2" s="29"/>
      <c r="C2" s="29"/>
      <c r="D2" s="29"/>
      <c r="E2" s="29"/>
      <c r="F2" s="30"/>
    </row>
    <row r="3" spans="1:6" ht="12.75">
      <c r="A3" s="23" t="s">
        <v>1</v>
      </c>
      <c r="B3" s="22"/>
      <c r="C3" s="22"/>
      <c r="D3" s="22"/>
      <c r="E3" s="22"/>
      <c r="F3" s="22"/>
    </row>
    <row r="4" spans="1:6" ht="12.75">
      <c r="A4" s="1"/>
      <c r="C4" s="12" t="s">
        <v>2</v>
      </c>
      <c r="D4" s="12" t="s">
        <v>3</v>
      </c>
      <c r="E4" s="12" t="s">
        <v>4</v>
      </c>
      <c r="F4" s="12" t="s">
        <v>5</v>
      </c>
    </row>
    <row r="5" spans="1:7" ht="12.75">
      <c r="A5" s="1" t="s">
        <v>6</v>
      </c>
      <c r="C5">
        <v>0.33</v>
      </c>
      <c r="D5">
        <v>0.45</v>
      </c>
      <c r="E5">
        <v>0.15</v>
      </c>
      <c r="F5">
        <v>0.07</v>
      </c>
      <c r="G5" s="9">
        <f>$B$6*C5+$B$6*D5+$B$6*E5+$B$6*F5</f>
        <v>1200000</v>
      </c>
    </row>
    <row r="6" spans="1:6" ht="12.75">
      <c r="A6" s="1" t="s">
        <v>12</v>
      </c>
      <c r="B6" s="17">
        <v>1200000</v>
      </c>
      <c r="C6" s="5"/>
      <c r="D6" s="5"/>
      <c r="E6" s="5"/>
      <c r="F6" s="5"/>
    </row>
    <row r="7" spans="1:6" ht="12.75">
      <c r="A7" s="1" t="s">
        <v>13</v>
      </c>
      <c r="B7" s="17">
        <v>270000</v>
      </c>
      <c r="C7" s="5"/>
      <c r="D7" s="5"/>
      <c r="E7" s="5"/>
      <c r="F7" s="5"/>
    </row>
    <row r="8" spans="1:6" ht="12.75">
      <c r="A8" s="1" t="s">
        <v>11</v>
      </c>
      <c r="B8" s="18">
        <v>0.3</v>
      </c>
      <c r="C8" s="5"/>
      <c r="D8" s="5"/>
      <c r="E8" s="5"/>
      <c r="F8" s="5"/>
    </row>
    <row r="9" spans="1:6" ht="12.75">
      <c r="A9" s="1" t="s">
        <v>24</v>
      </c>
      <c r="B9" s="18">
        <v>0.1</v>
      </c>
      <c r="C9" s="5"/>
      <c r="D9" s="5"/>
      <c r="E9" s="5"/>
      <c r="F9" s="5"/>
    </row>
    <row r="10" spans="1:6" ht="12.75">
      <c r="A10" s="1" t="s">
        <v>23</v>
      </c>
      <c r="B10" s="19">
        <v>25000</v>
      </c>
      <c r="C10" s="6" t="s">
        <v>0</v>
      </c>
      <c r="D10" s="6"/>
      <c r="E10" s="6"/>
      <c r="F10" s="6"/>
    </row>
    <row r="11" spans="1:6" ht="12.75">
      <c r="A11" s="1" t="s">
        <v>25</v>
      </c>
      <c r="B11" s="19">
        <v>240000</v>
      </c>
      <c r="C11" s="7"/>
      <c r="D11" s="8"/>
      <c r="E11" s="8"/>
      <c r="F11" s="8"/>
    </row>
    <row r="12" spans="1:6" ht="12.75">
      <c r="A12" s="1"/>
      <c r="B12" s="20"/>
      <c r="C12" s="7"/>
      <c r="D12" s="8"/>
      <c r="E12" s="8"/>
      <c r="F12" s="8"/>
    </row>
    <row r="13" spans="1:6" ht="12.75">
      <c r="A13" s="1" t="s">
        <v>10</v>
      </c>
      <c r="B13" s="20"/>
      <c r="C13" s="7"/>
      <c r="D13" s="8"/>
      <c r="E13" s="8"/>
      <c r="F13" s="8"/>
    </row>
    <row r="14" spans="3:6" ht="12.75">
      <c r="C14" s="7"/>
      <c r="D14" s="8"/>
      <c r="E14" s="8"/>
      <c r="F14" s="8"/>
    </row>
    <row r="15" spans="1:6" ht="12.75">
      <c r="A15" s="2" t="s">
        <v>10</v>
      </c>
      <c r="B15" s="13"/>
      <c r="C15" s="3"/>
      <c r="D15" s="3"/>
      <c r="E15" s="3"/>
      <c r="F15" s="3"/>
    </row>
    <row r="17" spans="1:2" ht="12.75">
      <c r="A17" s="1" t="s">
        <v>22</v>
      </c>
      <c r="B17" s="16">
        <f>(B9*(1-B8))</f>
        <v>0.06999999999999999</v>
      </c>
    </row>
    <row r="18" spans="1:2" ht="12.75">
      <c r="A18" s="1"/>
      <c r="B18" s="16"/>
    </row>
    <row r="19" spans="2:6" ht="12.75">
      <c r="B19" s="12" t="s">
        <v>8</v>
      </c>
      <c r="C19" s="12" t="s">
        <v>2</v>
      </c>
      <c r="D19" s="12" t="s">
        <v>3</v>
      </c>
      <c r="E19" s="12" t="s">
        <v>4</v>
      </c>
      <c r="F19" s="12" t="s">
        <v>5</v>
      </c>
    </row>
    <row r="20" spans="1:6" ht="12.75">
      <c r="A20" s="1" t="s">
        <v>12</v>
      </c>
      <c r="B20" s="9">
        <f>(+B6)*(-1)</f>
        <v>-1200000</v>
      </c>
      <c r="C20" s="14"/>
      <c r="D20" s="8"/>
      <c r="E20" s="8"/>
      <c r="F20" s="8"/>
    </row>
    <row r="21" spans="1:6" ht="12.75">
      <c r="A21" s="1" t="s">
        <v>14</v>
      </c>
      <c r="B21" s="14">
        <f>(($B$10)-($B$10*$B$8))*-1</f>
        <v>-17500</v>
      </c>
      <c r="C21" s="14">
        <f>(($B$10)-($B$10*$B$8))*-1</f>
        <v>-17500</v>
      </c>
      <c r="D21" s="14">
        <f>(($B$10)-($B$10*$B$8))*-1</f>
        <v>-17500</v>
      </c>
      <c r="E21" s="14">
        <f>(($B$10)-($B$10*$B$8))*-1</f>
        <v>-17500</v>
      </c>
      <c r="F21" s="8"/>
    </row>
    <row r="22" spans="1:6" ht="12.75">
      <c r="A22" s="1" t="s">
        <v>15</v>
      </c>
      <c r="B22" s="9"/>
      <c r="C22" s="14">
        <f>($B$6*C5)*($B$8)</f>
        <v>118800</v>
      </c>
      <c r="D22" s="14">
        <f>($B$6*D5)*($B$8)</f>
        <v>162000</v>
      </c>
      <c r="E22" s="14">
        <f>($B$6*E5)*($B$8)</f>
        <v>54000</v>
      </c>
      <c r="F22" s="14">
        <f>($B$6*F5)*($B$8)</f>
        <v>25200.000000000004</v>
      </c>
    </row>
    <row r="23" spans="1:6" ht="12.75">
      <c r="A23" s="1" t="s">
        <v>7</v>
      </c>
      <c r="B23" s="9"/>
      <c r="C23" s="14"/>
      <c r="D23" s="14"/>
      <c r="E23" s="14" t="s">
        <v>0</v>
      </c>
      <c r="F23" s="14">
        <f>B11-(B6-G5)-B11*B8</f>
        <v>168000</v>
      </c>
    </row>
    <row r="24" spans="1:6" ht="12.75">
      <c r="A24" s="1" t="s">
        <v>16</v>
      </c>
      <c r="B24" s="14">
        <f>SUM(B20:B23)</f>
        <v>-1217500</v>
      </c>
      <c r="C24" s="14">
        <f>SUM(C21:C23)</f>
        <v>101300</v>
      </c>
      <c r="D24" s="14">
        <f>SUM(D21:D23)</f>
        <v>144500</v>
      </c>
      <c r="E24" s="14">
        <f>SUM(E21:E23)</f>
        <v>36500</v>
      </c>
      <c r="F24" s="14">
        <f>SUM(F21:F23)</f>
        <v>193200</v>
      </c>
    </row>
    <row r="25" spans="1:6" ht="12.75">
      <c r="A25" s="1"/>
      <c r="B25" s="8"/>
      <c r="C25" s="8"/>
      <c r="D25" s="8"/>
      <c r="E25" s="8"/>
      <c r="F25" s="8"/>
    </row>
    <row r="26" ht="12.75">
      <c r="A26" s="1" t="s">
        <v>17</v>
      </c>
    </row>
    <row r="27" spans="1:6" ht="12.75">
      <c r="A27" s="1"/>
      <c r="B27" s="12" t="s">
        <v>8</v>
      </c>
      <c r="C27" s="12" t="s">
        <v>2</v>
      </c>
      <c r="D27" s="12" t="s">
        <v>3</v>
      </c>
      <c r="E27" s="12" t="s">
        <v>4</v>
      </c>
      <c r="F27" s="12" t="s">
        <v>5</v>
      </c>
    </row>
    <row r="28" spans="1:6" ht="12.75">
      <c r="A28" s="1" t="s">
        <v>18</v>
      </c>
      <c r="B28" s="9">
        <f>($B$7)*-1</f>
        <v>-270000</v>
      </c>
      <c r="C28" s="9">
        <f>($B$7)*-1</f>
        <v>-270000</v>
      </c>
      <c r="D28" s="9">
        <f>($B$7)*-1</f>
        <v>-270000</v>
      </c>
      <c r="E28" s="9">
        <f>($B$7)*-1</f>
        <v>-270000</v>
      </c>
      <c r="F28" s="9"/>
    </row>
    <row r="29" spans="1:6" ht="12.75">
      <c r="A29" s="1" t="s">
        <v>15</v>
      </c>
      <c r="B29" s="14">
        <f>(($B$7)*($B$8))</f>
        <v>81000</v>
      </c>
      <c r="C29" s="14">
        <f>(($B$7)*($B$8))</f>
        <v>81000</v>
      </c>
      <c r="D29" s="14">
        <f>(($B$7)*($B$8))</f>
        <v>81000</v>
      </c>
      <c r="E29" s="14">
        <f>(($B$7)*($B$8))</f>
        <v>81000</v>
      </c>
      <c r="F29" s="14"/>
    </row>
    <row r="30" spans="1:6" ht="12.75">
      <c r="A30" s="1" t="s">
        <v>16</v>
      </c>
      <c r="B30" s="9">
        <f>SUM(B28:B29)</f>
        <v>-189000</v>
      </c>
      <c r="C30" s="9">
        <f>SUM(C28:C29)</f>
        <v>-189000</v>
      </c>
      <c r="D30" s="9">
        <f>SUM(D28:D29)</f>
        <v>-189000</v>
      </c>
      <c r="E30" s="9">
        <f>SUM(E28:E29)</f>
        <v>-189000</v>
      </c>
      <c r="F30" s="9"/>
    </row>
    <row r="31" spans="1:6" ht="12.75">
      <c r="A31" s="1"/>
      <c r="B31" s="10"/>
      <c r="C31" s="10" t="s">
        <v>0</v>
      </c>
      <c r="D31" s="10"/>
      <c r="E31" s="10"/>
      <c r="F31" s="10"/>
    </row>
    <row r="32" spans="1:6" ht="12.75">
      <c r="A32" s="1"/>
      <c r="B32" s="10"/>
      <c r="C32" s="10" t="s">
        <v>0</v>
      </c>
      <c r="D32" s="10"/>
      <c r="E32" s="10"/>
      <c r="F32" s="10"/>
    </row>
    <row r="33" spans="1:6" ht="12.75">
      <c r="A33" s="2" t="s">
        <v>9</v>
      </c>
      <c r="B33" s="3"/>
      <c r="C33" s="24" t="s">
        <v>0</v>
      </c>
      <c r="D33" s="3"/>
      <c r="E33" s="3"/>
      <c r="F33" s="3"/>
    </row>
    <row r="35" spans="1:3" ht="12.75">
      <c r="A35" s="1" t="s">
        <v>19</v>
      </c>
      <c r="B35" s="21">
        <f>NPV(B17,C24:F24)+B24</f>
        <v>-819428.9790941612</v>
      </c>
      <c r="C35" s="11" t="s">
        <v>0</v>
      </c>
    </row>
    <row r="36" spans="1:3" ht="12.75">
      <c r="A36" s="1" t="s">
        <v>20</v>
      </c>
      <c r="B36" s="21">
        <f>NPV(B17,C30:E30)+B30</f>
        <v>-684995.7323946997</v>
      </c>
      <c r="C36" s="4" t="s">
        <v>0</v>
      </c>
    </row>
    <row r="37" spans="1:2" ht="12.75">
      <c r="A37" s="1" t="s">
        <v>21</v>
      </c>
      <c r="B37" s="15">
        <f>(B35*-1)-(B36*-1)</f>
        <v>134433.24669946148</v>
      </c>
    </row>
    <row r="39" ht="12.75">
      <c r="A39" s="1" t="s">
        <v>28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Lease Purchase Analysis</dc:title>
  <dc:subject>Finance</dc:subject>
  <dc:creator>Dr. Mohammed Ahmed</dc:creator>
  <cp:keywords>Lease Purchase Analysis</cp:keywords>
  <dc:description/>
  <cp:lastModifiedBy>Microsoft Office User</cp:lastModifiedBy>
  <cp:lastPrinted>2001-03-05T17:16:59Z</cp:lastPrinted>
  <dcterms:created xsi:type="dcterms:W3CDTF">2000-10-21T18:24:50Z</dcterms:created>
  <dcterms:modified xsi:type="dcterms:W3CDTF">2021-07-13T03:06:52Z</dcterms:modified>
  <cp:category/>
  <cp:version/>
  <cp:contentType/>
  <cp:contentStatus/>
</cp:coreProperties>
</file>