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360" windowHeight="13540" activeTab="0"/>
  </bookViews>
  <sheets>
    <sheet name="Cost of Capital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<sst xmlns="http://schemas.openxmlformats.org/spreadsheetml/2006/main" count="46" uniqueCount="44">
  <si>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Weighted Average Cost of Capital</t>
  </si>
  <si>
    <t>Enter 1 DCF 2 for DCF &amp; CAPM</t>
  </si>
  <si>
    <t>Bond Floatation Cost</t>
  </si>
  <si>
    <t>Future Value of the Bond (net)</t>
  </si>
  <si>
    <t xml:space="preserve"> </t>
  </si>
  <si>
    <t>Input Area:</t>
  </si>
  <si>
    <t>Output Area:</t>
  </si>
  <si>
    <t>Processing Area:</t>
  </si>
  <si>
    <t>Weighted Avg Cost of Capital</t>
  </si>
  <si>
    <t xml:space="preserve">Matures in (years) </t>
  </si>
  <si>
    <t>Constant Growth</t>
  </si>
  <si>
    <t>Stock beta</t>
  </si>
  <si>
    <t>Risk Free rate</t>
  </si>
  <si>
    <t>Market Returns</t>
  </si>
  <si>
    <t>Marginal Tax Rate</t>
  </si>
  <si>
    <t>WACC</t>
  </si>
  <si>
    <t>Market Price</t>
  </si>
  <si>
    <t>Cost of Debt</t>
  </si>
  <si>
    <t>Cost of Common Stock (DCF)</t>
  </si>
  <si>
    <t>Cost of Common Stock (CAPM)</t>
  </si>
  <si>
    <t xml:space="preserve">Market Price </t>
  </si>
  <si>
    <t>Cost of Equity</t>
  </si>
  <si>
    <t>Weighted Cost</t>
  </si>
  <si>
    <t>Debt (%)</t>
  </si>
  <si>
    <t>Equity in Capital (%)</t>
  </si>
  <si>
    <t>Current Price of Preferred</t>
  </si>
  <si>
    <t>Cost of Preferred</t>
  </si>
  <si>
    <t>Floatation Cost of Preferred</t>
  </si>
  <si>
    <t>Effective cost of debt</t>
  </si>
  <si>
    <t xml:space="preserve">Preferred Dividends </t>
  </si>
  <si>
    <t>Floatation Cost of Common</t>
  </si>
  <si>
    <t>Number of Periods</t>
  </si>
  <si>
    <t>Periodic Coupon Amount</t>
  </si>
  <si>
    <t>Bonds Coupon (int) Rate</t>
  </si>
  <si>
    <t>Weights</t>
  </si>
  <si>
    <t>After-tax Cost</t>
  </si>
  <si>
    <t>Enter 1 for Nominal 2 Effective Rate</t>
  </si>
  <si>
    <t>Enter 1 for Annual 2 for Semi-annual</t>
  </si>
  <si>
    <t>Dr. Mohammed R. Ahmed</t>
  </si>
  <si>
    <t>Preferred Stock (%)</t>
  </si>
  <si>
    <t xml:space="preserve"> Bond Par Value</t>
  </si>
  <si>
    <t>Current Price of Common Stock</t>
  </si>
  <si>
    <t>Common Stock Dividends</t>
  </si>
  <si>
    <t xml:space="preserve">Cost of Debt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</si>
</sst>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0.0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000000000000%"/>
    <numFmt numFmtId="174" formatCode="0.0"/>
    <numFmt numFmtId="175" formatCode="0.000%"/>
    <numFmt numFmtId="176" formatCode="0.000000"/>
    <numFmt numFmtId="177" formatCode="0.00000%"/>
    <numFmt numFmtId="178" formatCode="_(* #,##0.000_);_(* \(#,##0.000\);_(* &quot;-&quot;??_);_(@_)"/>
    <numFmt numFmtId="179" formatCode="_(* #,##0.0000_);_(* \(#,##0.0000\);_(* &quot;-&quot;??_);_(@_)"/>
    <numFmt numFmtId="180" formatCode="0.0000000"/>
    <numFmt numFmtId="181" formatCode="0.0000000000000000000%"/>
    <numFmt numFmtId="182" formatCode="#,##0.00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21" applyFont="1" applyAlignment="1">
      <alignment/>
    </xf>
    <xf numFmtId="170" fontId="3" fillId="0" borderId="0" xfId="17" applyNumberFormat="1" applyFont="1" applyAlignment="1">
      <alignment/>
    </xf>
    <xf numFmtId="44" fontId="3" fillId="0" borderId="0" xfId="17" applyFont="1" applyAlignment="1">
      <alignment/>
    </xf>
    <xf numFmtId="168" fontId="3" fillId="0" borderId="0" xfId="21" applyNumberFormat="1" applyFont="1" applyAlignment="1">
      <alignment/>
    </xf>
    <xf numFmtId="9" fontId="3" fillId="0" borderId="0" xfId="21" applyNumberFormat="1" applyFont="1" applyAlignment="1">
      <alignment/>
    </xf>
    <xf numFmtId="10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17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7" applyNumberFormat="1" applyFont="1" applyAlignment="1">
      <alignment/>
    </xf>
    <xf numFmtId="164" fontId="3" fillId="0" borderId="0" xfId="17" applyNumberFormat="1" applyFont="1" applyAlignment="1">
      <alignment horizontal="right"/>
    </xf>
    <xf numFmtId="164" fontId="3" fillId="0" borderId="0" xfId="21" applyNumberFormat="1" applyFont="1" applyAlignment="1">
      <alignment/>
    </xf>
    <xf numFmtId="1" fontId="3" fillId="0" borderId="0" xfId="21" applyNumberFormat="1" applyFont="1" applyAlignment="1">
      <alignment/>
    </xf>
    <xf numFmtId="2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8" fontId="3" fillId="0" borderId="0" xfId="2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3" fillId="0" borderId="0" xfId="17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1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6">
      <selection activeCell="B31" sqref="B31"/>
    </sheetView>
  </sheetViews>
  <sheetFormatPr defaultColWidth="8.8515625" defaultRowHeight="12.75"/>
  <cols>
    <col min="1" max="1" width="37.140625" style="0" customWidth="1"/>
    <col min="2" max="2" width="15.28125" style="0" customWidth="1"/>
    <col min="3" max="3" width="12.28125" style="0" customWidth="1"/>
    <col min="4" max="4" width="15.7109375" style="0" customWidth="1"/>
    <col min="5" max="5" width="16.140625" style="0" customWidth="1"/>
    <col min="6" max="6" width="10.00390625" style="0" customWidth="1"/>
    <col min="7" max="8" width="10.421875" style="0" customWidth="1"/>
  </cols>
  <sheetData>
    <row r="1" spans="1:6" ht="21">
      <c r="A1" s="32" t="s">
        <v>0</v>
      </c>
      <c r="B1" s="33"/>
      <c r="C1" s="33"/>
      <c r="D1" s="33"/>
      <c r="E1" s="33"/>
      <c r="F1" s="34"/>
    </row>
    <row r="2" spans="1:6" ht="18" thickBot="1">
      <c r="A2" s="35" t="s">
        <v>38</v>
      </c>
      <c r="B2" s="36"/>
      <c r="C2" s="36"/>
      <c r="D2" s="36"/>
      <c r="E2" s="36"/>
      <c r="F2" s="37"/>
    </row>
    <row r="3" spans="1:6" ht="12">
      <c r="A3" s="25" t="s">
        <v>5</v>
      </c>
      <c r="B3" s="26"/>
      <c r="C3" s="26"/>
      <c r="D3" s="26"/>
      <c r="E3" s="26"/>
      <c r="F3" s="26"/>
    </row>
    <row r="5" spans="1:7" ht="15">
      <c r="A5" s="6" t="s">
        <v>23</v>
      </c>
      <c r="B5" s="7">
        <v>0.3</v>
      </c>
      <c r="C5" s="7"/>
      <c r="D5" s="6"/>
      <c r="E5" s="6"/>
      <c r="F5" s="6"/>
      <c r="G5" s="6"/>
    </row>
    <row r="6" spans="1:7" ht="15">
      <c r="A6" s="6" t="s">
        <v>39</v>
      </c>
      <c r="B6" s="7">
        <v>0.25</v>
      </c>
      <c r="C6" s="7"/>
      <c r="D6" s="6"/>
      <c r="E6" s="6"/>
      <c r="F6" s="6"/>
      <c r="G6" s="6"/>
    </row>
    <row r="7" spans="1:7" ht="15">
      <c r="A7" s="6" t="s">
        <v>24</v>
      </c>
      <c r="B7" s="7">
        <v>0.6</v>
      </c>
      <c r="C7" s="7"/>
      <c r="D7" s="6"/>
      <c r="E7" s="6"/>
      <c r="F7" s="6"/>
      <c r="G7" s="6"/>
    </row>
    <row r="8" spans="1:7" ht="15">
      <c r="A8" s="6" t="s">
        <v>33</v>
      </c>
      <c r="B8" s="7">
        <v>0.1</v>
      </c>
      <c r="C8" s="7"/>
      <c r="D8" s="6"/>
      <c r="E8" s="6"/>
      <c r="F8" s="6"/>
      <c r="G8" s="6"/>
    </row>
    <row r="9" spans="1:7" ht="15">
      <c r="A9" s="6" t="s">
        <v>37</v>
      </c>
      <c r="B9" s="20">
        <v>1</v>
      </c>
      <c r="C9" s="7"/>
      <c r="D9" s="6"/>
      <c r="E9" s="6"/>
      <c r="F9" s="6"/>
      <c r="G9" s="6"/>
    </row>
    <row r="10" spans="1:7" ht="15">
      <c r="A10" s="6" t="s">
        <v>36</v>
      </c>
      <c r="B10" s="20">
        <v>1</v>
      </c>
      <c r="C10" s="7"/>
      <c r="D10" s="6"/>
      <c r="E10" s="6"/>
      <c r="F10" s="6"/>
      <c r="G10" s="6"/>
    </row>
    <row r="11" spans="1:7" ht="15">
      <c r="A11" s="6" t="s">
        <v>1</v>
      </c>
      <c r="B11" s="20">
        <v>1</v>
      </c>
      <c r="C11" s="7"/>
      <c r="D11" s="6"/>
      <c r="E11" s="6"/>
      <c r="F11" s="6"/>
      <c r="G11" s="6"/>
    </row>
    <row r="12" spans="1:7" ht="15">
      <c r="A12" s="6" t="s">
        <v>40</v>
      </c>
      <c r="B12" s="8">
        <v>1000</v>
      </c>
      <c r="C12" s="8"/>
      <c r="D12" s="6"/>
      <c r="E12" s="6"/>
      <c r="F12" s="6"/>
      <c r="G12" s="6"/>
    </row>
    <row r="13" spans="1:7" ht="15">
      <c r="A13" s="6" t="s">
        <v>2</v>
      </c>
      <c r="B13" s="29">
        <v>50</v>
      </c>
      <c r="C13" s="8"/>
      <c r="D13" s="6"/>
      <c r="E13" s="6"/>
      <c r="F13" s="6"/>
      <c r="G13" s="6"/>
    </row>
    <row r="14" spans="1:7" ht="15">
      <c r="A14" s="6" t="s">
        <v>16</v>
      </c>
      <c r="B14" s="8">
        <v>1100</v>
      </c>
      <c r="C14" s="8"/>
      <c r="D14" s="6"/>
      <c r="E14" s="6"/>
      <c r="F14" s="6"/>
      <c r="G14" s="6"/>
    </row>
    <row r="15" spans="1:7" ht="15">
      <c r="A15" s="6" t="s">
        <v>9</v>
      </c>
      <c r="B15" s="6">
        <v>15</v>
      </c>
      <c r="C15" s="6"/>
      <c r="D15" s="6"/>
      <c r="E15" s="6"/>
      <c r="F15" s="6"/>
      <c r="G15" s="6"/>
    </row>
    <row r="16" spans="1:7" ht="15">
      <c r="A16" s="6" t="s">
        <v>29</v>
      </c>
      <c r="B16" s="18">
        <v>3</v>
      </c>
      <c r="C16" s="6"/>
      <c r="D16" s="6"/>
      <c r="E16" s="6"/>
      <c r="F16" s="6"/>
      <c r="G16" s="6"/>
    </row>
    <row r="17" spans="1:7" ht="15">
      <c r="A17" s="6" t="s">
        <v>25</v>
      </c>
      <c r="B17" s="16">
        <v>45</v>
      </c>
      <c r="C17" s="6"/>
      <c r="D17" s="6"/>
      <c r="E17" s="6"/>
      <c r="F17" s="6"/>
      <c r="G17" s="6"/>
    </row>
    <row r="18" spans="1:7" ht="15">
      <c r="A18" s="6" t="s">
        <v>27</v>
      </c>
      <c r="B18" s="16">
        <v>2.5</v>
      </c>
      <c r="C18" s="6"/>
      <c r="D18" s="6"/>
      <c r="E18" s="6"/>
      <c r="F18" s="6"/>
      <c r="G18" s="6"/>
    </row>
    <row r="19" spans="1:7" ht="15">
      <c r="A19" s="6" t="s">
        <v>41</v>
      </c>
      <c r="B19" s="17">
        <v>35</v>
      </c>
      <c r="C19" s="8"/>
      <c r="D19" s="6"/>
      <c r="E19" s="6"/>
      <c r="F19" s="6"/>
      <c r="G19" s="6"/>
    </row>
    <row r="20" spans="1:7" ht="15">
      <c r="A20" s="6" t="s">
        <v>42</v>
      </c>
      <c r="B20" s="9">
        <v>2</v>
      </c>
      <c r="C20" s="9"/>
      <c r="D20" s="6"/>
      <c r="E20" s="6"/>
      <c r="F20" s="6"/>
      <c r="G20" s="6"/>
    </row>
    <row r="21" spans="1:7" ht="15">
      <c r="A21" s="6" t="s">
        <v>10</v>
      </c>
      <c r="B21" s="14">
        <v>0.07</v>
      </c>
      <c r="C21" s="7"/>
      <c r="D21" s="6"/>
      <c r="E21" s="6"/>
      <c r="F21" s="6"/>
      <c r="G21" s="6"/>
    </row>
    <row r="22" spans="1:7" ht="15">
      <c r="A22" s="6" t="s">
        <v>30</v>
      </c>
      <c r="B22" s="19">
        <v>4</v>
      </c>
      <c r="C22" s="7"/>
      <c r="D22" s="6"/>
      <c r="E22" s="6"/>
      <c r="F22" s="6"/>
      <c r="G22" s="6"/>
    </row>
    <row r="23" spans="1:7" ht="15">
      <c r="A23" s="6" t="s">
        <v>11</v>
      </c>
      <c r="B23" s="6">
        <v>1.4</v>
      </c>
      <c r="C23" s="6"/>
      <c r="D23" s="6"/>
      <c r="E23" s="6"/>
      <c r="F23" s="6"/>
      <c r="G23" s="6"/>
    </row>
    <row r="24" spans="1:7" ht="15">
      <c r="A24" s="6" t="s">
        <v>12</v>
      </c>
      <c r="B24" s="7">
        <v>0.05</v>
      </c>
      <c r="C24" s="7"/>
      <c r="D24" s="6"/>
      <c r="E24" s="6"/>
      <c r="F24" s="6"/>
      <c r="G24" s="6"/>
    </row>
    <row r="25" spans="1:7" ht="15">
      <c r="A25" s="6" t="s">
        <v>13</v>
      </c>
      <c r="B25" s="10">
        <v>0.1</v>
      </c>
      <c r="C25" s="10"/>
      <c r="D25" s="6"/>
      <c r="E25" s="6"/>
      <c r="F25" s="6"/>
      <c r="G25" s="6"/>
    </row>
    <row r="26" spans="1:7" ht="15">
      <c r="A26" s="6" t="s">
        <v>14</v>
      </c>
      <c r="B26" s="11">
        <v>0.4</v>
      </c>
      <c r="C26" s="11"/>
      <c r="D26" s="6"/>
      <c r="E26" s="6"/>
      <c r="F26" s="6"/>
      <c r="G26" s="6"/>
    </row>
    <row r="27" spans="1:7" ht="15">
      <c r="A27" s="6"/>
      <c r="B27" s="11"/>
      <c r="C27" s="11"/>
      <c r="D27" s="6"/>
      <c r="E27" s="6"/>
      <c r="F27" s="6"/>
      <c r="G27" s="6"/>
    </row>
    <row r="28" spans="1:7" ht="15">
      <c r="A28" s="1" t="s">
        <v>7</v>
      </c>
      <c r="B28" s="2"/>
      <c r="C28" s="2"/>
      <c r="D28" s="2"/>
      <c r="E28" s="2"/>
      <c r="F28" s="2"/>
      <c r="G28" s="6"/>
    </row>
    <row r="29" spans="1:7" ht="15">
      <c r="A29" s="30"/>
      <c r="B29" s="31"/>
      <c r="C29" s="31"/>
      <c r="D29" s="31"/>
      <c r="E29" s="31"/>
      <c r="F29" s="31"/>
      <c r="G29" s="6"/>
    </row>
    <row r="30" spans="1:7" ht="15">
      <c r="A30" s="6" t="s">
        <v>3</v>
      </c>
      <c r="B30" s="15">
        <f>(B14-B13)</f>
        <v>1050</v>
      </c>
      <c r="C30" s="6"/>
      <c r="D30" s="6"/>
      <c r="E30" s="6"/>
      <c r="F30" s="6"/>
      <c r="G30" s="6"/>
    </row>
    <row r="31" spans="1:7" ht="15">
      <c r="A31" s="6" t="s">
        <v>31</v>
      </c>
      <c r="B31" s="6">
        <f>(B15*B9)</f>
        <v>15</v>
      </c>
      <c r="C31" s="6"/>
      <c r="D31" s="6"/>
      <c r="E31" s="6"/>
      <c r="F31" s="6"/>
      <c r="G31" s="6"/>
    </row>
    <row r="32" spans="1:7" ht="15">
      <c r="A32" s="6" t="s">
        <v>32</v>
      </c>
      <c r="B32" s="6">
        <f>(B8*B12)/B9</f>
        <v>100</v>
      </c>
      <c r="C32" s="6"/>
      <c r="D32" s="6"/>
      <c r="E32" s="6"/>
      <c r="F32" s="6"/>
      <c r="G32" s="6"/>
    </row>
    <row r="33" spans="1:7" ht="15">
      <c r="A33" s="6" t="s">
        <v>20</v>
      </c>
      <c r="B33" s="15">
        <f>B30*-1</f>
        <v>-1050</v>
      </c>
      <c r="C33" s="6"/>
      <c r="D33" s="6"/>
      <c r="E33" s="6"/>
      <c r="F33" s="6"/>
      <c r="G33" s="6"/>
    </row>
    <row r="34" spans="1:7" ht="15">
      <c r="A34" s="6" t="s">
        <v>17</v>
      </c>
      <c r="B34" s="12">
        <f>RATE(B31,B32,B33,B12)*B9</f>
        <v>0.09366232998190983</v>
      </c>
      <c r="C34" s="12"/>
      <c r="D34" s="6"/>
      <c r="E34" s="6"/>
      <c r="F34" s="12"/>
      <c r="G34" s="6"/>
    </row>
    <row r="35" spans="1:7" ht="15">
      <c r="A35" s="6" t="s">
        <v>28</v>
      </c>
      <c r="B35" s="12">
        <f>((1+(B34/B10))^B10)-1</f>
        <v>0.09366232998190993</v>
      </c>
      <c r="C35" s="12"/>
      <c r="D35" s="6"/>
      <c r="E35" s="6"/>
      <c r="F35" s="12"/>
      <c r="G35" s="6"/>
    </row>
    <row r="36" spans="1:7" ht="15">
      <c r="A36" s="6" t="s">
        <v>26</v>
      </c>
      <c r="B36" s="12">
        <f>((B16)/(B17-B18))</f>
        <v>0.07058823529411765</v>
      </c>
      <c r="C36" s="12"/>
      <c r="D36" s="6"/>
      <c r="E36" s="6"/>
      <c r="F36" s="12"/>
      <c r="G36" s="6"/>
    </row>
    <row r="37" spans="1:7" ht="15">
      <c r="A37" s="6" t="s">
        <v>18</v>
      </c>
      <c r="B37" s="14">
        <f>((B20*(1+B21)/(B19-B22))+B21)</f>
        <v>0.13903225806451613</v>
      </c>
      <c r="C37" s="23" t="s">
        <v>34</v>
      </c>
      <c r="D37" s="24" t="s">
        <v>35</v>
      </c>
      <c r="E37" s="24" t="s">
        <v>22</v>
      </c>
      <c r="F37" s="13"/>
      <c r="G37" s="6"/>
    </row>
    <row r="38" spans="1:7" ht="15">
      <c r="A38" s="6" t="s">
        <v>19</v>
      </c>
      <c r="B38" s="12">
        <f>B24+(B25-B24)*B23</f>
        <v>0.12</v>
      </c>
      <c r="C38" s="12"/>
      <c r="D38" s="6"/>
      <c r="E38" s="6"/>
      <c r="F38" s="13"/>
      <c r="G38" s="6"/>
    </row>
    <row r="39" spans="1:7" ht="15">
      <c r="A39" s="6" t="s">
        <v>43</v>
      </c>
      <c r="B39" s="14">
        <f>B35</f>
        <v>0.09366232998190993</v>
      </c>
      <c r="C39" s="21">
        <f>B5</f>
        <v>0.3</v>
      </c>
      <c r="D39" s="22">
        <f>(B39*(1-B26))</f>
        <v>0.056197397989145956</v>
      </c>
      <c r="E39" s="22">
        <f>(C39*D39)</f>
        <v>0.016859219396743785</v>
      </c>
      <c r="F39" s="6"/>
      <c r="G39" s="6"/>
    </row>
    <row r="40" spans="1:7" ht="15">
      <c r="A40" s="6" t="s">
        <v>26</v>
      </c>
      <c r="B40" s="14">
        <f>+B36</f>
        <v>0.07058823529411765</v>
      </c>
      <c r="C40" s="21">
        <f>B6</f>
        <v>0.25</v>
      </c>
      <c r="D40" s="22">
        <f>B40</f>
        <v>0.07058823529411765</v>
      </c>
      <c r="E40" s="22">
        <f>(C40*D40)</f>
        <v>0.01764705882352941</v>
      </c>
      <c r="F40" s="6"/>
      <c r="G40" s="6"/>
    </row>
    <row r="41" spans="1:5" ht="15">
      <c r="A41" s="6" t="s">
        <v>21</v>
      </c>
      <c r="B41" s="12">
        <f>(B38+B37)/B11</f>
        <v>0.25903225806451613</v>
      </c>
      <c r="C41" s="21">
        <f>B7</f>
        <v>0.6</v>
      </c>
      <c r="D41" s="22">
        <f>B41</f>
        <v>0.25903225806451613</v>
      </c>
      <c r="E41" s="22">
        <f>(C41*D41)</f>
        <v>0.15541935483870967</v>
      </c>
    </row>
    <row r="42" spans="4:5" ht="15">
      <c r="D42" s="6" t="s">
        <v>15</v>
      </c>
      <c r="E42" s="22">
        <f>SUM(E39:E41)</f>
        <v>0.18992563305898286</v>
      </c>
    </row>
    <row r="43" ht="12">
      <c r="F43" s="3"/>
    </row>
    <row r="44" spans="1:6" ht="12">
      <c r="A44" s="27" t="s">
        <v>6</v>
      </c>
      <c r="B44" s="28"/>
      <c r="C44" s="28"/>
      <c r="D44" s="28"/>
      <c r="E44" s="28"/>
      <c r="F44" s="28"/>
    </row>
    <row r="46" spans="1:3" ht="15">
      <c r="A46" s="6" t="s">
        <v>8</v>
      </c>
      <c r="B46" s="12">
        <f>+E42</f>
        <v>0.18992563305898286</v>
      </c>
      <c r="C46" s="5" t="s">
        <v>4</v>
      </c>
    </row>
    <row r="47" ht="12">
      <c r="C47" s="4" t="s">
        <v>4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Mohammed Ahmed</dc:creator>
  <cp:keywords/>
  <dc:description/>
  <cp:lastModifiedBy>Dr. Mohammed Ahmed</cp:lastModifiedBy>
  <cp:lastPrinted>2001-03-05T17:16:59Z</cp:lastPrinted>
  <dcterms:created xsi:type="dcterms:W3CDTF">2000-10-21T18:24:50Z</dcterms:created>
  <dcterms:modified xsi:type="dcterms:W3CDTF">2011-08-22T23:15:34Z</dcterms:modified>
  <cp:category/>
  <cp:version/>
  <cp:contentType/>
  <cp:contentStatus/>
</cp:coreProperties>
</file>